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0.09.2025\"/>
    </mc:Choice>
  </mc:AlternateContent>
  <xr:revisionPtr revIDLastSave="0" documentId="13_ncr:1_{30BB4A5D-6B86-4875-91EE-7A143C8DC095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X6" i="15" l="1"/>
  <c r="DF6" i="15" l="1"/>
  <c r="DT6" i="15" s="1"/>
  <c r="DN6" i="15"/>
  <c r="I7" i="15"/>
  <c r="H7" i="15"/>
  <c r="DH7" i="15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O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CD6" i="15" s="1"/>
  <c r="CL6" i="15" s="1"/>
  <c r="CR6" i="15" s="1"/>
  <c r="CZ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B6" i="15" l="1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L20" i="15" s="1"/>
  <c r="J18" i="15"/>
  <c r="E18" i="15"/>
  <c r="E20" i="15" s="1"/>
  <c r="CM7" i="15"/>
  <c r="BK17" i="15"/>
  <c r="DQ18" i="15" l="1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18" i="15"/>
  <c r="CW18" i="15"/>
  <c r="CO20" i="15"/>
  <c r="CP18" i="15"/>
  <c r="CO18" i="15"/>
  <c r="CA18" i="15"/>
  <c r="CI20" i="15"/>
  <c r="BX20" i="15"/>
  <c r="CA20" i="15" s="1"/>
  <c r="BN20" i="15"/>
  <c r="BM20" i="15"/>
  <c r="BM18" i="15"/>
  <c r="BN18" i="15"/>
  <c r="AY20" i="15"/>
  <c r="AZ20" i="15"/>
  <c r="AY18" i="15"/>
  <c r="AZ18" i="15"/>
  <c r="W20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K20" i="15" l="1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DB23" i="21" l="1"/>
  <c r="L18" i="20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</calcChain>
</file>

<file path=xl/sharedStrings.xml><?xml version="1.0" encoding="utf-8"?>
<sst xmlns="http://schemas.openxmlformats.org/spreadsheetml/2006/main" count="426" uniqueCount="144">
  <si>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</si>
  <si>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</si>
  <si>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</si>
  <si>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</si>
  <si>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</si>
  <si>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</si>
  <si>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</si>
  <si>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</si>
  <si>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</si>
  <si>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</si>
  <si>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</si>
  <si>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</si>
  <si>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</si>
  <si>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</si>
  <si>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</si>
  <si>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</si>
  <si>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</si>
  <si>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</si>
  <si>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</si>
  <si>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</si>
  <si>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</si>
  <si>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</si>
  <si>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</si>
  <si>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</si>
  <si>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</si>
  <si>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</si>
  <si>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</si>
  <si>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</si>
  <si>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</si>
  <si>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</si>
  <si>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</si>
  <si>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</si>
  <si>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</si>
  <si>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</si>
  <si>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</si>
  <si>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</si>
  <si>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</si>
  <si>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</si>
  <si>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</si>
  <si>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</si>
  <si>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</si>
  <si>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</si>
  <si>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</si>
  <si>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</si>
  <si>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</si>
  <si>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</si>
  <si>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</si>
  <si>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</si>
  <si>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</si>
  <si>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</si>
  <si>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</si>
  <si>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</si>
  <si>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</si>
  <si>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</si>
  <si>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</si>
  <si>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</si>
  <si>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</si>
  <si>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</si>
  <si>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</si>
  <si>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</si>
  <si>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</si>
  <si>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</si>
  <si>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</si>
  <si>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</si>
  <si>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</si>
  <si>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</si>
  <si>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</si>
  <si>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</si>
  <si>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</si>
  <si>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</si>
  <si>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</si>
  <si>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</si>
  <si>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</si>
  <si>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</si>
  <si>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</si>
  <si>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</si>
  <si>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</si>
  <si>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</si>
  <si>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</si>
  <si>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</si>
  <si>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</si>
  <si>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</si>
  <si>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</si>
  <si>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</si>
  <si>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</si>
  <si>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</si>
  <si>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</si>
  <si>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</si>
  <si>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</si>
  <si>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</si>
  <si>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</si>
  <si>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</si>
  <si>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</si>
  <si>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</si>
  <si>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</si>
  <si>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</si>
  <si>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</si>
  <si>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</si>
  <si>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</si>
  <si>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</si>
  <si>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</si>
  <si>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</si>
  <si>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</si>
  <si>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</si>
  <si>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</si>
  <si>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</si>
  <si>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</si>
  <si>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</si>
  <si>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</si>
  <si>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</si>
  <si>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</si>
  <si>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</si>
  <si>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</si>
  <si>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</si>
  <si>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</si>
  <si>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</si>
  <si>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</si>
  <si>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</si>
  <si>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</si>
  <si>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</si>
  <si>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</si>
  <si>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</si>
  <si>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</si>
  <si>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</si>
  <si>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</si>
  <si>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</si>
  <si>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</si>
  <si>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</si>
  <si>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</si>
  <si>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</si>
  <si>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</si>
  <si>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</si>
  <si>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</si>
  <si>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</si>
  <si>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</si>
  <si>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</si>
  <si>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>ՀՀ համայնքների  բյուջեների եկամուտների հավաքագրման վերաբերյալ 2024թ. և 2025թ. 9 ամիս</t>
  </si>
  <si>
    <t>ծրագիր
9 ամիս</t>
  </si>
  <si>
    <t xml:space="preserve">փաստ                   (9 ամիս)                                                                           </t>
  </si>
  <si>
    <t xml:space="preserve">ծրագիր 
տարեկան 30.09.2025թ. դրությամբ                                                                                                         </t>
  </si>
  <si>
    <t>աղբահանության վճար  ծրագիր          9-ամիս</t>
  </si>
  <si>
    <t>աղբահանության վճար փաստ.
9 ամիս</t>
  </si>
  <si>
    <t>9 ամսվա կատ. %-ը
9 ամսվա պլանի նկատմամբ</t>
  </si>
  <si>
    <t>9 ամսվա կատ. %-ը
տարեկան պլանի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</si>
</sst>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75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left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7" fillId="0" borderId="10" xfId="0" applyNumberFormat="1" applyFont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165" fontId="43" fillId="15" borderId="1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32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165" fontId="18" fillId="0" borderId="5" xfId="0" applyNumberFormat="1" applyFont="1" applyBorder="1" applyAlignment="1">
      <alignment horizontal="center" vertical="center"/>
    </xf>
    <xf numFmtId="165" fontId="43" fillId="15" borderId="3" xfId="0" applyNumberFormat="1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5" fontId="43" fillId="15" borderId="34" xfId="0" applyNumberFormat="1" applyFont="1" applyFill="1" applyBorder="1" applyAlignment="1">
      <alignment horizontal="center" vertical="center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39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41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2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6" fillId="14" borderId="8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/>
    </xf>
    <xf numFmtId="165" fontId="16" fillId="0" borderId="36" xfId="0" applyNumberFormat="1" applyFont="1" applyBorder="1" applyAlignment="1">
      <alignment horizontal="center"/>
    </xf>
    <xf numFmtId="0" fontId="17" fillId="0" borderId="42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/>
    </xf>
    <xf numFmtId="0" fontId="17" fillId="0" borderId="27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/>
    </xf>
    <xf numFmtId="165" fontId="16" fillId="8" borderId="0" xfId="0" applyNumberFormat="1" applyFont="1" applyFill="1" applyBorder="1" applyAlignment="1">
      <alignment horizontal="center" vertical="center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165" fontId="17" fillId="0" borderId="10" xfId="0" applyNumberFormat="1" applyFont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0" fontId="17" fillId="0" borderId="0" xfId="0" applyFont="1" applyBorder="1"/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0"/>
  <sheetViews>
    <sheetView tabSelected="1" zoomScale="60" zoomScaleNormal="60" zoomScaleSheetLayoutView="5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R1" sqref="R1:AE20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1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1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7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4" width="10.125" style="135" customWidth="1"/>
    <col min="125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45" t="s">
        <v>117</v>
      </c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thickBot="1" x14ac:dyDescent="0.35">
      <c r="A2" s="136"/>
      <c r="B2" s="133"/>
      <c r="C2" s="251" t="s">
        <v>136</v>
      </c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2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4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32"/>
      <c r="CA2" s="232"/>
      <c r="CB2" s="232"/>
      <c r="CC2" s="232"/>
      <c r="CD2" s="232"/>
      <c r="CE2" s="232"/>
      <c r="CF2" s="232"/>
      <c r="CG2" s="232"/>
      <c r="CH2" s="139"/>
      <c r="CI2" s="139"/>
      <c r="CJ2" s="139"/>
      <c r="CK2" s="139"/>
      <c r="CL2" s="139"/>
      <c r="CM2" s="139"/>
      <c r="CN2" s="232"/>
      <c r="CO2" s="232"/>
      <c r="CP2" s="232"/>
      <c r="CQ2" s="232"/>
      <c r="CR2" s="232"/>
      <c r="CS2" s="232"/>
      <c r="CT2" s="232"/>
      <c r="CU2" s="232"/>
      <c r="CV2" s="232"/>
      <c r="CW2" s="232"/>
      <c r="CX2" s="232"/>
      <c r="CY2" s="232"/>
      <c r="CZ2" s="232"/>
      <c r="DA2" s="232"/>
      <c r="DB2" s="232"/>
      <c r="DC2" s="232"/>
      <c r="DD2" s="232"/>
      <c r="DE2" s="232"/>
      <c r="DF2" s="232"/>
      <c r="DG2" s="232"/>
      <c r="DH2" s="232"/>
      <c r="DI2" s="232"/>
      <c r="DJ2" s="232"/>
      <c r="DK2" s="232"/>
    </row>
    <row r="3" spans="1:134" ht="13.5" customHeight="1" thickBot="1" x14ac:dyDescent="0.35">
      <c r="A3" s="140"/>
      <c r="B3" s="141"/>
      <c r="C3" s="145"/>
      <c r="D3" s="145"/>
      <c r="E3" s="145"/>
      <c r="F3" s="161"/>
      <c r="G3" s="145"/>
      <c r="H3" s="161"/>
      <c r="I3" s="161"/>
      <c r="J3" s="145"/>
      <c r="K3" s="145"/>
      <c r="L3" s="145"/>
      <c r="M3" s="145"/>
      <c r="N3" s="161"/>
      <c r="O3" s="222" t="s">
        <v>64</v>
      </c>
      <c r="P3" s="222"/>
      <c r="Q3" s="22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22" t="s">
        <v>64</v>
      </c>
      <c r="AE3" s="222"/>
      <c r="AF3" s="460"/>
      <c r="AG3" s="461"/>
      <c r="AH3" s="461"/>
      <c r="AI3" s="461"/>
      <c r="AJ3" s="461"/>
      <c r="AK3" s="461"/>
      <c r="AL3" s="461"/>
      <c r="AM3" s="462"/>
      <c r="AN3" s="462"/>
      <c r="AO3" s="462"/>
      <c r="AP3" s="462"/>
      <c r="AQ3" s="462"/>
      <c r="AR3" s="463" t="s">
        <v>64</v>
      </c>
      <c r="AS3" s="464"/>
      <c r="AT3" s="143"/>
      <c r="AU3" s="143"/>
      <c r="AV3" s="143"/>
      <c r="AW3" s="143"/>
      <c r="AX3" s="153"/>
      <c r="AY3" s="143"/>
      <c r="AZ3" s="143"/>
      <c r="BA3" s="143"/>
      <c r="BB3" s="143"/>
      <c r="BC3" s="144"/>
      <c r="BD3" s="144"/>
      <c r="BE3" s="144"/>
      <c r="BF3" s="222" t="s">
        <v>64</v>
      </c>
      <c r="BG3" s="222"/>
      <c r="BH3" s="145"/>
      <c r="BI3" s="145"/>
      <c r="BJ3" s="145"/>
      <c r="BK3" s="145"/>
      <c r="BL3" s="155"/>
      <c r="BM3" s="145"/>
      <c r="BN3" s="145"/>
      <c r="BO3" s="145"/>
      <c r="BP3" s="145"/>
      <c r="BQ3" s="144"/>
      <c r="BR3" s="144"/>
      <c r="BS3" s="144"/>
      <c r="BT3" s="222" t="s">
        <v>64</v>
      </c>
      <c r="BU3" s="222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22" t="s">
        <v>64</v>
      </c>
      <c r="CI3" s="222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C3" s="143" t="s">
        <v>64</v>
      </c>
      <c r="ED3" s="143"/>
    </row>
    <row r="4" spans="1:134" s="146" customFormat="1" ht="51" customHeight="1" x14ac:dyDescent="0.25">
      <c r="A4" s="213" t="s">
        <v>57</v>
      </c>
      <c r="B4" s="216" t="s">
        <v>56</v>
      </c>
      <c r="C4" s="225" t="s">
        <v>122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7"/>
      <c r="Q4" s="219" t="s">
        <v>133</v>
      </c>
      <c r="R4" s="253" t="s">
        <v>116</v>
      </c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4"/>
      <c r="AF4" s="229" t="s">
        <v>127</v>
      </c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1"/>
      <c r="AT4" s="242" t="s">
        <v>125</v>
      </c>
      <c r="AU4" s="243"/>
      <c r="AV4" s="243"/>
      <c r="AW4" s="243"/>
      <c r="AX4" s="243"/>
      <c r="AY4" s="243"/>
      <c r="AZ4" s="243"/>
      <c r="BA4" s="243"/>
      <c r="BB4" s="243"/>
      <c r="BC4" s="243"/>
      <c r="BD4" s="243"/>
      <c r="BE4" s="243"/>
      <c r="BF4" s="243"/>
      <c r="BG4" s="244"/>
      <c r="BH4" s="242" t="s">
        <v>128</v>
      </c>
      <c r="BI4" s="243"/>
      <c r="BJ4" s="243"/>
      <c r="BK4" s="243"/>
      <c r="BL4" s="243"/>
      <c r="BM4" s="243"/>
      <c r="BN4" s="243"/>
      <c r="BO4" s="243"/>
      <c r="BP4" s="243"/>
      <c r="BQ4" s="243"/>
      <c r="BR4" s="243"/>
      <c r="BS4" s="243"/>
      <c r="BT4" s="243"/>
      <c r="BU4" s="244"/>
      <c r="BV4" s="467" t="s">
        <v>39</v>
      </c>
      <c r="BW4" s="248"/>
      <c r="BX4" s="248"/>
      <c r="BY4" s="248"/>
      <c r="BZ4" s="248"/>
      <c r="CA4" s="248"/>
      <c r="CB4" s="248"/>
      <c r="CC4" s="248"/>
      <c r="CD4" s="248"/>
      <c r="CE4" s="248"/>
      <c r="CF4" s="248"/>
      <c r="CG4" s="248"/>
      <c r="CH4" s="248"/>
      <c r="CI4" s="468"/>
      <c r="CJ4" s="242" t="s">
        <v>40</v>
      </c>
      <c r="CK4" s="243"/>
      <c r="CL4" s="243"/>
      <c r="CM4" s="243"/>
      <c r="CN4" s="243"/>
      <c r="CO4" s="243"/>
      <c r="CP4" s="243"/>
      <c r="CQ4" s="243"/>
      <c r="CR4" s="243"/>
      <c r="CS4" s="243"/>
      <c r="CT4" s="243"/>
      <c r="CU4" s="243"/>
      <c r="CV4" s="243"/>
      <c r="CW4" s="244"/>
      <c r="CX4" s="242" t="s">
        <v>41</v>
      </c>
      <c r="CY4" s="243"/>
      <c r="CZ4" s="243"/>
      <c r="DA4" s="243"/>
      <c r="DB4" s="243"/>
      <c r="DC4" s="243"/>
      <c r="DD4" s="243"/>
      <c r="DE4" s="243"/>
      <c r="DF4" s="243"/>
      <c r="DG4" s="243"/>
      <c r="DH4" s="243"/>
      <c r="DI4" s="243"/>
      <c r="DJ4" s="243"/>
      <c r="DK4" s="244"/>
      <c r="DL4" s="253" t="s">
        <v>130</v>
      </c>
      <c r="DM4" s="252"/>
      <c r="DN4" s="252"/>
      <c r="DO4" s="252"/>
      <c r="DP4" s="252"/>
      <c r="DQ4" s="252"/>
      <c r="DR4" s="252"/>
      <c r="DS4" s="252"/>
      <c r="DT4" s="252"/>
      <c r="DU4" s="252"/>
      <c r="DV4" s="252"/>
      <c r="DW4" s="252"/>
      <c r="DX4" s="252"/>
      <c r="DY4" s="252"/>
      <c r="DZ4" s="252"/>
      <c r="EA4" s="252"/>
      <c r="EB4" s="252"/>
      <c r="EC4" s="252"/>
      <c r="ED4" s="254"/>
    </row>
    <row r="5" spans="1:134" s="140" customFormat="1" ht="29.25" customHeight="1" x14ac:dyDescent="0.25">
      <c r="A5" s="214"/>
      <c r="B5" s="217"/>
      <c r="C5" s="237" t="s">
        <v>129</v>
      </c>
      <c r="D5" s="237"/>
      <c r="E5" s="237"/>
      <c r="F5" s="237"/>
      <c r="G5" s="237"/>
      <c r="H5" s="237"/>
      <c r="I5" s="237"/>
      <c r="J5" s="246" t="s">
        <v>131</v>
      </c>
      <c r="K5" s="246"/>
      <c r="L5" s="246"/>
      <c r="M5" s="246"/>
      <c r="N5" s="247"/>
      <c r="O5" s="223" t="s">
        <v>134</v>
      </c>
      <c r="P5" s="223" t="s">
        <v>135</v>
      </c>
      <c r="Q5" s="220"/>
      <c r="R5" s="233" t="str">
        <f>C5</f>
        <v>2024թ.</v>
      </c>
      <c r="S5" s="234"/>
      <c r="T5" s="234"/>
      <c r="U5" s="234"/>
      <c r="V5" s="234"/>
      <c r="W5" s="234"/>
      <c r="X5" s="235"/>
      <c r="Y5" s="228" t="str">
        <f>J5</f>
        <v>2025թ.</v>
      </c>
      <c r="Z5" s="228"/>
      <c r="AA5" s="228"/>
      <c r="AB5" s="228"/>
      <c r="AC5" s="228"/>
      <c r="AD5" s="223" t="str">
        <f>O5</f>
        <v>2024թ. ծրագրի  աճը 2025թ.        ծրագրի համեմատ /%/</v>
      </c>
      <c r="AE5" s="238" t="str">
        <f>P5</f>
        <v>2024թ. փաստ. աճը 2025թ. փաստ       համեմատ    /հազ. դրամ./</v>
      </c>
      <c r="AF5" s="249" t="str">
        <f>R5</f>
        <v>2024թ.</v>
      </c>
      <c r="AG5" s="250"/>
      <c r="AH5" s="250"/>
      <c r="AI5" s="250"/>
      <c r="AJ5" s="250"/>
      <c r="AK5" s="250"/>
      <c r="AL5" s="250"/>
      <c r="AM5" s="246" t="str">
        <f>Y5</f>
        <v>2025թ.</v>
      </c>
      <c r="AN5" s="246"/>
      <c r="AO5" s="246"/>
      <c r="AP5" s="246"/>
      <c r="AQ5" s="246"/>
      <c r="AR5" s="240" t="str">
        <f>AD5</f>
        <v>2024թ. ծրագրի  աճը 2025թ.        ծրագրի համեմատ /%/</v>
      </c>
      <c r="AS5" s="259" t="str">
        <f>AE5</f>
        <v>2024թ. փաստ. աճը 2025թ. փաստ       համեմատ    /հազ. դրամ./</v>
      </c>
      <c r="AT5" s="236" t="str">
        <f>AF5</f>
        <v>2024թ.</v>
      </c>
      <c r="AU5" s="237"/>
      <c r="AV5" s="237"/>
      <c r="AW5" s="237"/>
      <c r="AX5" s="237"/>
      <c r="AY5" s="237"/>
      <c r="AZ5" s="237"/>
      <c r="BA5" s="228" t="str">
        <f>AM5</f>
        <v>2025թ.</v>
      </c>
      <c r="BB5" s="228"/>
      <c r="BC5" s="228"/>
      <c r="BD5" s="228"/>
      <c r="BE5" s="228"/>
      <c r="BF5" s="223" t="str">
        <f>AR5</f>
        <v>2024թ. ծրագրի  աճը 2025թ.        ծրագրի համեմատ /%/</v>
      </c>
      <c r="BG5" s="238" t="str">
        <f>AS5</f>
        <v>2024թ. փաստ. աճը 2025թ. փաստ       համեմատ    /հազ. դրամ./</v>
      </c>
      <c r="BH5" s="233" t="str">
        <f>AT5</f>
        <v>2024թ.</v>
      </c>
      <c r="BI5" s="234"/>
      <c r="BJ5" s="234"/>
      <c r="BK5" s="234"/>
      <c r="BL5" s="234"/>
      <c r="BM5" s="234"/>
      <c r="BN5" s="235"/>
      <c r="BO5" s="258" t="str">
        <f>BA5</f>
        <v>2025թ.</v>
      </c>
      <c r="BP5" s="246"/>
      <c r="BQ5" s="246"/>
      <c r="BR5" s="246"/>
      <c r="BS5" s="247"/>
      <c r="BT5" s="223" t="str">
        <f>BF5</f>
        <v>2024թ. ծրագրի  աճը 2025թ.        ծրագրի համեմատ /%/</v>
      </c>
      <c r="BU5" s="238" t="str">
        <f>BG5</f>
        <v>2024թ. փաստ. աճը 2025թ. փաստ       համեմատ    /հազ. դրամ./</v>
      </c>
      <c r="BV5" s="236" t="str">
        <f>BH5</f>
        <v>2024թ.</v>
      </c>
      <c r="BW5" s="237"/>
      <c r="BX5" s="237"/>
      <c r="BY5" s="237"/>
      <c r="BZ5" s="237"/>
      <c r="CA5" s="237"/>
      <c r="CB5" s="237"/>
      <c r="CC5" s="256" t="str">
        <f>BO5</f>
        <v>2025թ.</v>
      </c>
      <c r="CD5" s="256"/>
      <c r="CE5" s="256"/>
      <c r="CF5" s="256"/>
      <c r="CG5" s="256"/>
      <c r="CH5" s="257" t="str">
        <f>BT5</f>
        <v>2024թ. ծրագրի  աճը 2025թ.        ծրագրի համեմատ /%/</v>
      </c>
      <c r="CI5" s="469" t="str">
        <f>BU5</f>
        <v>2024թ. փաստ. աճը 2025թ. փաստ       համեմատ    /հազ. դրամ./</v>
      </c>
      <c r="CJ5" s="236" t="str">
        <f>BV5</f>
        <v>2024թ.</v>
      </c>
      <c r="CK5" s="237"/>
      <c r="CL5" s="237"/>
      <c r="CM5" s="237"/>
      <c r="CN5" s="237"/>
      <c r="CO5" s="237"/>
      <c r="CP5" s="237"/>
      <c r="CQ5" s="228" t="str">
        <f>CC5</f>
        <v>2025թ.</v>
      </c>
      <c r="CR5" s="228"/>
      <c r="CS5" s="228"/>
      <c r="CT5" s="228"/>
      <c r="CU5" s="228"/>
      <c r="CV5" s="223" t="str">
        <f>CH5</f>
        <v>2024թ. ծրագրի  աճը 2025թ.        ծրագրի համեմատ /%/</v>
      </c>
      <c r="CW5" s="238" t="str">
        <f>CI5</f>
        <v>2024թ. փաստ. աճը 2025թ. փաստ       համեմատ    /հազ. դրամ./</v>
      </c>
      <c r="CX5" s="236" t="str">
        <f>CJ5</f>
        <v>2024թ.</v>
      </c>
      <c r="CY5" s="237"/>
      <c r="CZ5" s="237"/>
      <c r="DA5" s="237"/>
      <c r="DB5" s="237"/>
      <c r="DC5" s="237"/>
      <c r="DD5" s="237"/>
      <c r="DE5" s="228" t="str">
        <f>CQ5</f>
        <v>2025թ.</v>
      </c>
      <c r="DF5" s="228"/>
      <c r="DG5" s="228"/>
      <c r="DH5" s="228"/>
      <c r="DI5" s="228"/>
      <c r="DJ5" s="223" t="str">
        <f>CV5</f>
        <v>2024թ. ծրագրի  աճը 2025թ.        ծրագրի համեմատ /%/</v>
      </c>
      <c r="DK5" s="238" t="str">
        <f>CW5</f>
        <v>2024թ. փաստ. աճը 2025թ. փաստ       համեմատ    /հազ. դրամ./</v>
      </c>
      <c r="DL5" s="233" t="str">
        <f>CX5</f>
        <v>2024թ.</v>
      </c>
      <c r="DM5" s="234"/>
      <c r="DN5" s="234"/>
      <c r="DO5" s="234"/>
      <c r="DP5" s="234"/>
      <c r="DQ5" s="234"/>
      <c r="DR5" s="235"/>
      <c r="DS5" s="228" t="str">
        <f>DE5</f>
        <v>2025թ.</v>
      </c>
      <c r="DT5" s="228"/>
      <c r="DU5" s="228"/>
      <c r="DV5" s="228"/>
      <c r="DW5" s="228"/>
      <c r="DX5" s="228"/>
      <c r="DY5" s="228"/>
      <c r="DZ5" s="228"/>
      <c r="EA5" s="228"/>
      <c r="EB5" s="228"/>
      <c r="EC5" s="223" t="str">
        <f>DJ5</f>
        <v>2024թ. ծրագրի  աճը 2025թ.        ծրագրի համեմատ /%/</v>
      </c>
      <c r="ED5" s="238" t="str">
        <f>DK5</f>
        <v>2024թ. փաստ. աճը 2025թ. փաստ       համեմատ    /հազ. դրամ./</v>
      </c>
    </row>
    <row r="6" spans="1:134" s="140" customFormat="1" ht="207.75" customHeight="1" thickBot="1" x14ac:dyDescent="0.3">
      <c r="A6" s="215"/>
      <c r="B6" s="218"/>
      <c r="C6" s="162" t="s">
        <v>120</v>
      </c>
      <c r="D6" s="162" t="s">
        <v>121</v>
      </c>
      <c r="E6" s="163" t="s">
        <v>137</v>
      </c>
      <c r="F6" s="164" t="s">
        <v>123</v>
      </c>
      <c r="G6" s="165" t="s">
        <v>138</v>
      </c>
      <c r="H6" s="166" t="s">
        <v>142</v>
      </c>
      <c r="I6" s="166" t="s">
        <v>143</v>
      </c>
      <c r="J6" s="167" t="s">
        <v>139</v>
      </c>
      <c r="K6" s="168" t="str">
        <f>E6</f>
        <v>ծրագիր
9 ամիս</v>
      </c>
      <c r="L6" s="164" t="str">
        <f>G6</f>
        <v xml:space="preserve">փաստ                   (9 ամիս)                                                                           </v>
      </c>
      <c r="M6" s="169" t="str">
        <f>H6</f>
        <v>9 ամսվա կատ. %-ը
9 ամսվա պլանի նկատմամբ</v>
      </c>
      <c r="N6" s="166" t="str">
        <f>I6</f>
        <v>9 ամսվա կատ. %-ը
տարեկան պլանի նկատմամբ</v>
      </c>
      <c r="O6" s="224"/>
      <c r="P6" s="224"/>
      <c r="Q6" s="221"/>
      <c r="R6" s="187" t="s">
        <v>118</v>
      </c>
      <c r="S6" s="162" t="s">
        <v>119</v>
      </c>
      <c r="T6" s="163" t="str">
        <f>K6</f>
        <v>ծրագիր
9 ամիս</v>
      </c>
      <c r="U6" s="164" t="s">
        <v>123</v>
      </c>
      <c r="V6" s="164" t="str">
        <f>L6</f>
        <v xml:space="preserve">փաստ                   (9 ամիս)                                                                           </v>
      </c>
      <c r="W6" s="166" t="str">
        <f>M6</f>
        <v>9 ամսվա կատ. %-ը
9 ամսվա պլանի նկատմամբ</v>
      </c>
      <c r="X6" s="166" t="str">
        <f>N6</f>
        <v>9 ամսվա կատ. %-ը
տարեկան պլանի նկատմամբ</v>
      </c>
      <c r="Y6" s="167" t="str">
        <f>J6</f>
        <v xml:space="preserve">ծրագիր 
տարեկան 30.09.2025թ. դրությամբ                                                                                                         </v>
      </c>
      <c r="Z6" s="168" t="str">
        <f>T6</f>
        <v>ծրագիր
9 ամիս</v>
      </c>
      <c r="AA6" s="164" t="str">
        <f>V6</f>
        <v xml:space="preserve">փաստ                   (9 ամիս)                                                                           </v>
      </c>
      <c r="AB6" s="169" t="str">
        <f>W6</f>
        <v>9 ամսվա կատ. %-ը
9 ամսվա պլանի նկատմամբ</v>
      </c>
      <c r="AC6" s="166" t="str">
        <f>X6</f>
        <v>9 ամսվա կատ. %-ը
տարեկան պլանի նկատմամբ</v>
      </c>
      <c r="AD6" s="224"/>
      <c r="AE6" s="239"/>
      <c r="AF6" s="187" t="s">
        <v>118</v>
      </c>
      <c r="AG6" s="167" t="s">
        <v>119</v>
      </c>
      <c r="AH6" s="163" t="str">
        <f>Z6</f>
        <v>ծրագիր
9 ամիս</v>
      </c>
      <c r="AI6" s="164" t="s">
        <v>123</v>
      </c>
      <c r="AJ6" s="164" t="str">
        <f>AA6</f>
        <v xml:space="preserve">փաստ                   (9 ամիս)                                                                           </v>
      </c>
      <c r="AK6" s="166" t="str">
        <f>AB6</f>
        <v>9 ամսվա կատ. %-ը
9 ամսվա պլանի նկատմամբ</v>
      </c>
      <c r="AL6" s="166" t="str">
        <f>AC6</f>
        <v>9 ամսվա կատ. %-ը
տարեկան պլանի նկատմամբ</v>
      </c>
      <c r="AM6" s="167" t="str">
        <f>Y6</f>
        <v xml:space="preserve">ծրագիր 
տարեկան 30.09.2025թ. դրությամբ                                                                                                         </v>
      </c>
      <c r="AN6" s="168" t="str">
        <f>AH6</f>
        <v>ծրագիր
9 ամիս</v>
      </c>
      <c r="AO6" s="164" t="str">
        <f>AJ6</f>
        <v xml:space="preserve">փաստ                   (9 ամիս)                                                                           </v>
      </c>
      <c r="AP6" s="169" t="str">
        <f>AK6</f>
        <v>9 ամսվա կատ. %-ը
9 ամսվա պլանի նկատմամբ</v>
      </c>
      <c r="AQ6" s="166" t="str">
        <f>AL6</f>
        <v>9 ամսվա կատ. %-ը
տարեկան պլանի նկատմամբ</v>
      </c>
      <c r="AR6" s="241"/>
      <c r="AS6" s="260"/>
      <c r="AT6" s="187" t="s">
        <v>118</v>
      </c>
      <c r="AU6" s="162" t="s">
        <v>119</v>
      </c>
      <c r="AV6" s="163" t="str">
        <f>AN6</f>
        <v>ծրագիր
9 ամիս</v>
      </c>
      <c r="AW6" s="164" t="s">
        <v>123</v>
      </c>
      <c r="AX6" s="164" t="str">
        <f>AO6</f>
        <v xml:space="preserve">փաստ                   (9 ամիս)                                                                           </v>
      </c>
      <c r="AY6" s="166" t="str">
        <f>AP6</f>
        <v>9 ամսվա կատ. %-ը
9 ամսվա պլանի նկատմամբ</v>
      </c>
      <c r="AZ6" s="166" t="str">
        <f>AQ6</f>
        <v>9 ամսվա կատ. %-ը
տարեկան պլանի նկատմամբ</v>
      </c>
      <c r="BA6" s="167" t="str">
        <f>AM6</f>
        <v xml:space="preserve">ծրագիր 
տարեկան 30.09.2025թ. դրությամբ                                                                                                         </v>
      </c>
      <c r="BB6" s="168" t="str">
        <f>AV6</f>
        <v>ծրագիր
9 ամիս</v>
      </c>
      <c r="BC6" s="164" t="str">
        <f>AX6</f>
        <v xml:space="preserve">փաստ                   (9 ամիս)                                                                           </v>
      </c>
      <c r="BD6" s="169" t="str">
        <f>AY6</f>
        <v>9 ամսվա կատ. %-ը
9 ամսվա պլանի նկատմամբ</v>
      </c>
      <c r="BE6" s="166" t="str">
        <f>AZ6</f>
        <v>9 ամսվա կատ. %-ը
տարեկան պլանի նկատմամբ</v>
      </c>
      <c r="BF6" s="224"/>
      <c r="BG6" s="239"/>
      <c r="BH6" s="193" t="s">
        <v>118</v>
      </c>
      <c r="BI6" s="162" t="s">
        <v>119</v>
      </c>
      <c r="BJ6" s="163" t="str">
        <f>BB6</f>
        <v>ծրագիր
9 ամիս</v>
      </c>
      <c r="BK6" s="164" t="s">
        <v>123</v>
      </c>
      <c r="BL6" s="164" t="str">
        <f>BC6</f>
        <v xml:space="preserve">փաստ                   (9 ամիս)                                                                           </v>
      </c>
      <c r="BM6" s="166" t="str">
        <f>BD6</f>
        <v>9 ամսվա կատ. %-ը
9 ամսվա պլանի նկատմամբ</v>
      </c>
      <c r="BN6" s="166" t="str">
        <f>BE6</f>
        <v>9 ամսվա կատ. %-ը
տարեկան պլանի նկատմամբ</v>
      </c>
      <c r="BO6" s="167" t="str">
        <f>BA6</f>
        <v xml:space="preserve">ծրագիր 
տարեկան 30.09.2025թ. դրությամբ                                                                                                         </v>
      </c>
      <c r="BP6" s="168" t="str">
        <f>BJ6</f>
        <v>ծրագիր
9 ամիս</v>
      </c>
      <c r="BQ6" s="164" t="str">
        <f>BL6</f>
        <v xml:space="preserve">փաստ                   (9 ամիս)                                                                           </v>
      </c>
      <c r="BR6" s="169" t="str">
        <f>BM6</f>
        <v>9 ամսվա կատ. %-ը
9 ամսվա պլանի նկատմամբ</v>
      </c>
      <c r="BS6" s="168" t="str">
        <f>BN6</f>
        <v>9 ամսվա կատ. %-ը
տարեկան պլանի նկատմամբ</v>
      </c>
      <c r="BT6" s="224"/>
      <c r="BU6" s="239"/>
      <c r="BV6" s="193" t="s">
        <v>118</v>
      </c>
      <c r="BW6" s="162" t="s">
        <v>119</v>
      </c>
      <c r="BX6" s="163" t="str">
        <f>BJ6</f>
        <v>ծրագիր
9 ամիս</v>
      </c>
      <c r="BY6" s="164" t="s">
        <v>123</v>
      </c>
      <c r="BZ6" s="164" t="str">
        <f>CE6</f>
        <v xml:space="preserve">փաստ                   (9 ամիս)                                                                           </v>
      </c>
      <c r="CA6" s="166" t="str">
        <f>CF6</f>
        <v>9 ամսվա կատ. %-ը
9 ամսվա պլանի նկատմամբ</v>
      </c>
      <c r="CB6" s="166" t="str">
        <f>CG6</f>
        <v>9 ամսվա կատ. %-ը
տարեկան պլանի նկատմամբ</v>
      </c>
      <c r="CC6" s="167" t="str">
        <f>BO6</f>
        <v xml:space="preserve">ծրագիր 
տարեկան 30.09.2025թ. դրությամբ                                                                                                         </v>
      </c>
      <c r="CD6" s="168" t="str">
        <f>BP6</f>
        <v>ծրագիր
9 ամիս</v>
      </c>
      <c r="CE6" s="164" t="str">
        <f>BQ6</f>
        <v xml:space="preserve">փաստ                   (9 ամիս)                                                                           </v>
      </c>
      <c r="CF6" s="169" t="str">
        <f>BR6</f>
        <v>9 ամսվա կատ. %-ը
9 ամսվա պլանի նկատմամբ</v>
      </c>
      <c r="CG6" s="166" t="str">
        <f>BS6</f>
        <v>9 ամսվա կատ. %-ը
տարեկան պլանի նկատմամբ</v>
      </c>
      <c r="CH6" s="224"/>
      <c r="CI6" s="470"/>
      <c r="CJ6" s="193" t="s">
        <v>118</v>
      </c>
      <c r="CK6" s="167" t="s">
        <v>119</v>
      </c>
      <c r="CL6" s="163" t="str">
        <f>CD6</f>
        <v>ծրագիր
9 ամիս</v>
      </c>
      <c r="CM6" s="164" t="s">
        <v>123</v>
      </c>
      <c r="CN6" s="164" t="str">
        <f>CE6</f>
        <v xml:space="preserve">փաստ                   (9 ամիս)                                                                           </v>
      </c>
      <c r="CO6" s="166" t="str">
        <f>CF6</f>
        <v>9 ամսվա կատ. %-ը
9 ամսվա պլանի նկատմամբ</v>
      </c>
      <c r="CP6" s="166" t="str">
        <f>CG6</f>
        <v>9 ամսվա կատ. %-ը
տարեկան պլանի նկատմամբ</v>
      </c>
      <c r="CQ6" s="167" t="str">
        <f>CC6</f>
        <v xml:space="preserve">ծրագիր 
տարեկան 30.09.2025թ. դրությամբ                                                                                                         </v>
      </c>
      <c r="CR6" s="168" t="str">
        <f>CL6</f>
        <v>ծրագիր
9 ամիս</v>
      </c>
      <c r="CS6" s="164" t="str">
        <f>CN6</f>
        <v xml:space="preserve">փաստ                   (9 ամիս)                                                                           </v>
      </c>
      <c r="CT6" s="169" t="str">
        <f>CO6</f>
        <v>9 ամսվա կատ. %-ը
9 ամսվա պլանի նկատմամբ</v>
      </c>
      <c r="CU6" s="166" t="str">
        <f>CP6</f>
        <v>9 ամսվա կատ. %-ը
տարեկան պլանի նկատմամբ</v>
      </c>
      <c r="CV6" s="224"/>
      <c r="CW6" s="239"/>
      <c r="CX6" s="187" t="s">
        <v>118</v>
      </c>
      <c r="CY6" s="162" t="s">
        <v>119</v>
      </c>
      <c r="CZ6" s="163" t="str">
        <f>CR6</f>
        <v>ծրագիր
9 ամիս</v>
      </c>
      <c r="DA6" s="164" t="s">
        <v>123</v>
      </c>
      <c r="DB6" s="164" t="str">
        <f>CS6</f>
        <v xml:space="preserve">փաստ                   (9 ամիս)                                                                           </v>
      </c>
      <c r="DC6" s="166" t="str">
        <f>CT6</f>
        <v>9 ամսվա կատ. %-ը
9 ամսվա պլանի նկատմամբ</v>
      </c>
      <c r="DD6" s="166" t="str">
        <f>CU6</f>
        <v>9 ամսվա կատ. %-ը
տարեկան պլանի նկատմամբ</v>
      </c>
      <c r="DE6" s="167" t="str">
        <f>CQ6</f>
        <v xml:space="preserve">ծրագիր 
տարեկան 30.09.2025թ. դրությամբ                                                                                                         </v>
      </c>
      <c r="DF6" s="162" t="str">
        <f>CR6</f>
        <v>ծրագիր
9 ամիս</v>
      </c>
      <c r="DG6" s="164" t="str">
        <f>DB6</f>
        <v xml:space="preserve">փաստ                   (9 ամիս)                                                                           </v>
      </c>
      <c r="DH6" s="169" t="str">
        <f>DC6</f>
        <v>9 ամսվա կատ. %-ը
9 ամսվա պլանի նկատմամբ</v>
      </c>
      <c r="DI6" s="166" t="str">
        <f>DD6</f>
        <v>9 ամսվա կատ. %-ը
տարեկան պլանի նկատմամբ</v>
      </c>
      <c r="DJ6" s="224"/>
      <c r="DK6" s="239"/>
      <c r="DL6" s="187" t="s">
        <v>118</v>
      </c>
      <c r="DM6" s="162" t="s">
        <v>119</v>
      </c>
      <c r="DN6" s="163" t="str">
        <f>CZ6</f>
        <v>ծրագիր
9 ամիս</v>
      </c>
      <c r="DO6" s="164" t="s">
        <v>123</v>
      </c>
      <c r="DP6" s="164" t="str">
        <f>DG6</f>
        <v xml:space="preserve">փաստ                   (9 ամիս)                                                                           </v>
      </c>
      <c r="DQ6" s="166" t="str">
        <f>DH6</f>
        <v>9 ամսվա կատ. %-ը
9 ամսվա պլանի նկատմամբ</v>
      </c>
      <c r="DR6" s="170" t="str">
        <f>DI6</f>
        <v>9 ամսվա կատ. %-ը
տարեկան պլանի նկատմամբ</v>
      </c>
      <c r="DS6" s="162" t="str">
        <f>DE6</f>
        <v xml:space="preserve">ծրագիր 
տարեկան 30.09.2025թ. դրությամբ                                                                                                         </v>
      </c>
      <c r="DT6" s="166" t="str">
        <f>DF6</f>
        <v>ծրագիր
9 ամիս</v>
      </c>
      <c r="DU6" s="164" t="str">
        <f>DG6</f>
        <v xml:space="preserve">փաստ                   (9 ամիս)                                                                           </v>
      </c>
      <c r="DV6" s="164" t="str">
        <f>DH6</f>
        <v>9 ամսվա կատ. %-ը
9 ամսվա պլանի նկատմամբ</v>
      </c>
      <c r="DW6" s="166" t="str">
        <f>DI6</f>
        <v>9 ամսվա կատ. %-ը
տարեկան պլանի նկատմամբ</v>
      </c>
      <c r="DX6" s="166" t="s">
        <v>132</v>
      </c>
      <c r="DY6" s="166" t="s">
        <v>140</v>
      </c>
      <c r="DZ6" s="166" t="s">
        <v>141</v>
      </c>
      <c r="EA6" s="164" t="str">
        <f>DQ6</f>
        <v>9 ամսվա կատ. %-ը
9 ամսվա պլանի նկատմամբ</v>
      </c>
      <c r="EB6" s="170" t="str">
        <f>DR6</f>
        <v>9 ամսվա կատ. %-ը
տարեկան պլանի նկատմամբ</v>
      </c>
      <c r="EC6" s="224"/>
      <c r="ED6" s="239"/>
    </row>
    <row r="7" spans="1:134" s="140" customFormat="1" ht="34.5" customHeight="1" x14ac:dyDescent="0.25">
      <c r="A7" s="201">
        <v>1</v>
      </c>
      <c r="B7" s="202" t="s">
        <v>58</v>
      </c>
      <c r="C7" s="203">
        <v>113198866.20000002</v>
      </c>
      <c r="D7" s="203">
        <v>110398974.75899997</v>
      </c>
      <c r="E7" s="203">
        <v>89846197.399999991</v>
      </c>
      <c r="F7" s="203">
        <f>D7/C7*100</f>
        <v>97.526572893359912</v>
      </c>
      <c r="G7" s="203">
        <v>74980581.099999994</v>
      </c>
      <c r="H7" s="203">
        <f>G7/E7*100</f>
        <v>83.454373440183019</v>
      </c>
      <c r="I7" s="203">
        <f>G7/C7*100</f>
        <v>66.237925888342502</v>
      </c>
      <c r="J7" s="203">
        <v>156801966.59999999</v>
      </c>
      <c r="K7" s="203">
        <v>112725998.50000001</v>
      </c>
      <c r="L7" s="203">
        <v>88177485.900000006</v>
      </c>
      <c r="M7" s="203">
        <f>L7/K7*100</f>
        <v>78.222847500437084</v>
      </c>
      <c r="N7" s="203">
        <f>L7/J7*100</f>
        <v>56.234936214122719</v>
      </c>
      <c r="O7" s="203">
        <f t="shared" ref="O7" si="0">J7/C7*100-100</f>
        <v>38.519025732079257</v>
      </c>
      <c r="P7" s="203">
        <f>L7-G7</f>
        <v>13196904.800000012</v>
      </c>
      <c r="Q7" s="204">
        <v>9550014.7702177837</v>
      </c>
      <c r="R7" s="205">
        <v>62917314.900000006</v>
      </c>
      <c r="S7" s="203">
        <v>71163566.158999994</v>
      </c>
      <c r="T7" s="203">
        <v>46072062.599999994</v>
      </c>
      <c r="U7" s="203">
        <f>S7/R7*100</f>
        <v>113.10648948084716</v>
      </c>
      <c r="V7" s="203">
        <v>44845443.5</v>
      </c>
      <c r="W7" s="203">
        <f>V7/T7*100</f>
        <v>97.337607585209369</v>
      </c>
      <c r="X7" s="203">
        <f>V7/R7*100</f>
        <v>71.276791724625866</v>
      </c>
      <c r="Y7" s="203">
        <v>90219059.800000012</v>
      </c>
      <c r="Z7" s="203">
        <v>65474507.5</v>
      </c>
      <c r="AA7" s="203">
        <v>60304787.5</v>
      </c>
      <c r="AB7" s="203">
        <f>AA7/Z7*100</f>
        <v>92.104224686226161</v>
      </c>
      <c r="AC7" s="203">
        <f>AA7/Y7*100</f>
        <v>66.842624644598644</v>
      </c>
      <c r="AD7" s="203">
        <f t="shared" ref="AD7" si="1">Y7/R7*100-100</f>
        <v>43.393054747159908</v>
      </c>
      <c r="AE7" s="206">
        <f t="shared" ref="AE7" si="2">AA7-V7</f>
        <v>15459344</v>
      </c>
      <c r="AF7" s="205">
        <f t="shared" ref="AF7:AF17" si="3">AT7+BH7+BV7+CJ7+CX7</f>
        <v>40511545.300000004</v>
      </c>
      <c r="AG7" s="203">
        <f t="shared" ref="AG7:AG17" si="4">AU7+BI7+BW7+CK7+CY7</f>
        <v>48451668.458999999</v>
      </c>
      <c r="AH7" s="203">
        <f t="shared" ref="AH7:AH17" si="5">AV7+BJ7+BX7+CL7+CZ7</f>
        <v>28130507.300000001</v>
      </c>
      <c r="AI7" s="203">
        <f>AG7/AF7*100</f>
        <v>119.59965511115665</v>
      </c>
      <c r="AJ7" s="203">
        <f t="shared" ref="AJ7:AJ17" si="6">AX7+BL7+BZ7+CN7+DB7</f>
        <v>28803666.5</v>
      </c>
      <c r="AK7" s="203">
        <f>AJ7/AH7*100</f>
        <v>102.39298635044523</v>
      </c>
      <c r="AL7" s="203">
        <f>AJ7/AF7*100</f>
        <v>71.099895811676177</v>
      </c>
      <c r="AM7" s="203">
        <f t="shared" ref="AM7:AM17" si="7">BA7+BO7+CC7+CQ7+DE7</f>
        <v>51026805.099999994</v>
      </c>
      <c r="AN7" s="203">
        <f t="shared" ref="AN7:AN17" si="8">BB7+BP7+CD7+CR7+DF7</f>
        <v>35722807</v>
      </c>
      <c r="AO7" s="203">
        <f t="shared" ref="AO7:AO17" si="9">BC7+BQ7+CE7+CS7+DG7</f>
        <v>37223477.100000001</v>
      </c>
      <c r="AP7" s="203">
        <f>AO7/AN7*100</f>
        <v>104.20087396827466</v>
      </c>
      <c r="AQ7" s="203">
        <f>AO7/AM7*100</f>
        <v>72.948868789749113</v>
      </c>
      <c r="AR7" s="203">
        <f>AM7/AF7*100-100</f>
        <v>25.956205131478868</v>
      </c>
      <c r="AS7" s="206">
        <f>AO7-AJ7</f>
        <v>8419810.6000000015</v>
      </c>
      <c r="AT7" s="205">
        <v>12869578.100000001</v>
      </c>
      <c r="AU7" s="203">
        <v>13534157.899999999</v>
      </c>
      <c r="AV7" s="203">
        <v>8032800</v>
      </c>
      <c r="AW7" s="203">
        <f>AU7/AT7*100</f>
        <v>105.1639594929689</v>
      </c>
      <c r="AX7" s="203">
        <v>7131688.7999999998</v>
      </c>
      <c r="AY7" s="203">
        <f>AX7/AV7*100</f>
        <v>88.78210337615775</v>
      </c>
      <c r="AZ7" s="203">
        <f>AX7/AT7*100</f>
        <v>55.415093988201512</v>
      </c>
      <c r="BA7" s="203">
        <v>19194999.799999997</v>
      </c>
      <c r="BB7" s="203">
        <v>11871604.1</v>
      </c>
      <c r="BC7" s="203">
        <v>12122562.399999999</v>
      </c>
      <c r="BD7" s="203">
        <f>BC7/BB7*100</f>
        <v>102.11393757647291</v>
      </c>
      <c r="BE7" s="203">
        <f>BC7/BA7*100</f>
        <v>63.154793051886358</v>
      </c>
      <c r="BF7" s="203">
        <f t="shared" ref="BF7:BF15" si="10">BA7/AT7*100-100</f>
        <v>49.150186982431023</v>
      </c>
      <c r="BG7" s="206">
        <f>BC7-AX7</f>
        <v>4990873.5999999987</v>
      </c>
      <c r="BH7" s="205">
        <v>13295706.4</v>
      </c>
      <c r="BI7" s="203">
        <v>12764605.6</v>
      </c>
      <c r="BJ7" s="203">
        <v>8316550</v>
      </c>
      <c r="BK7" s="203">
        <f t="shared" ref="BK7" si="11">+BI7/BH7*100</f>
        <v>96.005471360288155</v>
      </c>
      <c r="BL7" s="203">
        <v>7389087.4000000004</v>
      </c>
      <c r="BM7" s="203">
        <f t="shared" ref="BM7:BM18" si="12">BL7/BJ7*100</f>
        <v>88.847988649139381</v>
      </c>
      <c r="BN7" s="203">
        <f t="shared" ref="BN7:BN18" si="13">BL7/BH7*100</f>
        <v>55.574989231109981</v>
      </c>
      <c r="BO7" s="203">
        <v>13980727.800000001</v>
      </c>
      <c r="BP7" s="203">
        <v>8108821.7000000002</v>
      </c>
      <c r="BQ7" s="203">
        <v>8107713.9000000004</v>
      </c>
      <c r="BR7" s="203">
        <f t="shared" ref="BR7:BR15" si="14">BQ7/BP7*100</f>
        <v>99.986338335691855</v>
      </c>
      <c r="BS7" s="203">
        <f t="shared" ref="BS7:BS15" si="15">BQ7/BO7*100</f>
        <v>57.992073202369333</v>
      </c>
      <c r="BT7" s="207">
        <f t="shared" ref="BT7:BT18" si="16">BO7/BH7*100-100</f>
        <v>5.1522001117593845</v>
      </c>
      <c r="BU7" s="204">
        <f t="shared" ref="BU7:BU18" si="17">BQ7-BL7</f>
        <v>718626.5</v>
      </c>
      <c r="BV7" s="205">
        <v>11569619.1</v>
      </c>
      <c r="BW7" s="203">
        <v>19515440.200000003</v>
      </c>
      <c r="BX7" s="203">
        <v>9751278.0999999996</v>
      </c>
      <c r="BY7" s="207">
        <f t="shared" ref="BY7:BY15" si="18">BW7/BV7*100</f>
        <v>168.67832926323393</v>
      </c>
      <c r="BZ7" s="203">
        <v>12418710.800000001</v>
      </c>
      <c r="CA7" s="203">
        <f>BZ7/BX7*100</f>
        <v>127.35469825232451</v>
      </c>
      <c r="CB7" s="203">
        <f>BZ7/BV7*100</f>
        <v>107.3389771319265</v>
      </c>
      <c r="CC7" s="203">
        <v>14990088.699999999</v>
      </c>
      <c r="CD7" s="203">
        <v>13660643.800000001</v>
      </c>
      <c r="CE7" s="203">
        <v>14707250.199999999</v>
      </c>
      <c r="CF7" s="203">
        <f>CE7/CD7*100</f>
        <v>107.66147200178075</v>
      </c>
      <c r="CG7" s="203">
        <f>CE7/CC7*100</f>
        <v>98.113163266338773</v>
      </c>
      <c r="CH7" s="203">
        <f t="shared" ref="CH7" si="19">CC7/BV7*100-100</f>
        <v>29.564236907332599</v>
      </c>
      <c r="CI7" s="206">
        <f t="shared" ref="CI7" si="20">CE7-BZ7</f>
        <v>2288539.3999999985</v>
      </c>
      <c r="CJ7" s="205">
        <v>584208.6</v>
      </c>
      <c r="CK7" s="203">
        <v>761003.95900000003</v>
      </c>
      <c r="CL7" s="203">
        <v>440000</v>
      </c>
      <c r="CM7" s="203">
        <f>CK7/CJ7*100</f>
        <v>130.26236844168335</v>
      </c>
      <c r="CN7" s="203">
        <v>566007.69999999995</v>
      </c>
      <c r="CO7" s="203">
        <f t="shared" ref="CO7" si="21">CN7/CL7*100</f>
        <v>128.63811363636361</v>
      </c>
      <c r="CP7" s="203">
        <f t="shared" ref="CP7" si="22">CN7/CJ7*100</f>
        <v>96.884520357968015</v>
      </c>
      <c r="CQ7" s="203">
        <v>590000</v>
      </c>
      <c r="CR7" s="203">
        <v>444000</v>
      </c>
      <c r="CS7" s="203">
        <v>557069.6</v>
      </c>
      <c r="CT7" s="203">
        <f t="shared" ref="CT7:CT15" si="23">CS7/CR7*100</f>
        <v>125.46612612612613</v>
      </c>
      <c r="CU7" s="203">
        <f t="shared" ref="CU7:CU15" si="24">CS7/CQ7*100</f>
        <v>94.418576271186438</v>
      </c>
      <c r="CV7" s="203">
        <f t="shared" ref="CV7:CV15" si="25">CQ7/CJ7*100-100</f>
        <v>0.99132398941064537</v>
      </c>
      <c r="CW7" s="206">
        <f t="shared" ref="CW7:CW15" si="26">CS7-CN7</f>
        <v>-8938.0999999999767</v>
      </c>
      <c r="CX7" s="205">
        <v>2192433.1</v>
      </c>
      <c r="CY7" s="203">
        <v>1876460.8</v>
      </c>
      <c r="CZ7" s="203">
        <v>1589879.2</v>
      </c>
      <c r="DA7" s="203">
        <f t="shared" ref="DA7:DA15" si="27">CY7/CX7*100</f>
        <v>85.588052834998706</v>
      </c>
      <c r="DB7" s="203">
        <v>1298171.7999999998</v>
      </c>
      <c r="DC7" s="208">
        <f>DB7/CZ7*100</f>
        <v>81.652228672467686</v>
      </c>
      <c r="DD7" s="203">
        <f>DB7/CX7*100</f>
        <v>59.2114669314197</v>
      </c>
      <c r="DE7" s="208">
        <v>2270988.7999999998</v>
      </c>
      <c r="DF7" s="208">
        <v>1637737.4000000004</v>
      </c>
      <c r="DG7" s="203">
        <v>1728880.9999999998</v>
      </c>
      <c r="DH7" s="199">
        <f t="shared" ref="DH7:DH17" si="28">DG7/DF7*100</f>
        <v>105.56521454538435</v>
      </c>
      <c r="DI7" s="199">
        <f t="shared" ref="DI7:DI17" si="29">DG7/DE7*100</f>
        <v>76.128997201571408</v>
      </c>
      <c r="DJ7" s="199">
        <f t="shared" ref="DJ7:DJ17" si="30">DE7/CX7*100-100</f>
        <v>3.5830374938236247</v>
      </c>
      <c r="DK7" s="206">
        <f t="shared" ref="DK7:DK15" si="31">DG7-DB7</f>
        <v>430709.19999999995</v>
      </c>
      <c r="DL7" s="205">
        <v>18190182.5</v>
      </c>
      <c r="DM7" s="203">
        <v>17920351</v>
      </c>
      <c r="DN7" s="203">
        <v>14780853.5</v>
      </c>
      <c r="DO7" s="203">
        <f t="shared" ref="DO7:DO15" si="32">DM7/DL7*100</f>
        <v>98.516609165411069</v>
      </c>
      <c r="DP7" s="203">
        <v>12112357.899999999</v>
      </c>
      <c r="DQ7" s="203">
        <f>DP7/DN7*100</f>
        <v>81.946268529080541</v>
      </c>
      <c r="DR7" s="203">
        <f>DP7/DL7*100</f>
        <v>66.587335778516788</v>
      </c>
      <c r="DS7" s="203">
        <v>14972558.6</v>
      </c>
      <c r="DT7" s="209">
        <v>12098854.1</v>
      </c>
      <c r="DU7" s="203">
        <v>11681129.699999999</v>
      </c>
      <c r="DV7" s="203">
        <f t="shared" ref="DV7:DV15" si="33">DU7/DT7*100</f>
        <v>96.547405262123135</v>
      </c>
      <c r="DW7" s="203">
        <f t="shared" ref="DW7:DW15" si="34">DU7/DS7*100</f>
        <v>78.016924241658998</v>
      </c>
      <c r="DX7" s="203">
        <v>3962205.0999999996</v>
      </c>
      <c r="DY7" s="203">
        <v>2733921.5</v>
      </c>
      <c r="DZ7" s="203">
        <v>3662109.4</v>
      </c>
      <c r="EA7" s="203">
        <f>DZ7/DY7*100</f>
        <v>133.95078827245038</v>
      </c>
      <c r="EB7" s="203">
        <f>DZ7/DX7*100</f>
        <v>92.426043265655295</v>
      </c>
      <c r="EC7" s="203">
        <f t="shared" ref="EC7:EC15" si="35">DS7/DL7*100-100</f>
        <v>-17.688793941457163</v>
      </c>
      <c r="ED7" s="206">
        <f t="shared" ref="ED7:ED15" si="36">DU7-DP7</f>
        <v>-431228.19999999925</v>
      </c>
    </row>
    <row r="8" spans="1:134" s="140" customFormat="1" ht="34.5" customHeight="1" x14ac:dyDescent="0.25">
      <c r="A8" s="171">
        <v>2</v>
      </c>
      <c r="B8" s="156" t="s">
        <v>45</v>
      </c>
      <c r="C8" s="160">
        <v>13722406.600000001</v>
      </c>
      <c r="D8" s="160">
        <v>12201610</v>
      </c>
      <c r="E8" s="160">
        <v>9213288.5250000004</v>
      </c>
      <c r="F8" s="160">
        <f t="shared" ref="F8:F15" si="37">D8/C8*100</f>
        <v>88.917420651272622</v>
      </c>
      <c r="G8" s="160">
        <v>7393064.1999999993</v>
      </c>
      <c r="H8" s="160">
        <f t="shared" ref="H8" si="38">G8/E8*100</f>
        <v>80.243489389691064</v>
      </c>
      <c r="I8" s="160">
        <f t="shared" ref="I8:I18" si="39">G8/C8*100</f>
        <v>53.875857314998946</v>
      </c>
      <c r="J8" s="160">
        <v>14131441.832279984</v>
      </c>
      <c r="K8" s="160">
        <v>10598581.374209989</v>
      </c>
      <c r="L8" s="160">
        <v>7883411</v>
      </c>
      <c r="M8" s="160">
        <f>L8/K8*100</f>
        <v>74.381756592283793</v>
      </c>
      <c r="N8" s="160">
        <f>L8/J8*100</f>
        <v>55.786317444212841</v>
      </c>
      <c r="O8" s="160">
        <f>J8/C8*100-100</f>
        <v>2.9807835039662933</v>
      </c>
      <c r="P8" s="160">
        <f>L8-G8</f>
        <v>490346.80000000075</v>
      </c>
      <c r="Q8" s="185">
        <v>7342917.1322799847</v>
      </c>
      <c r="R8" s="188">
        <v>2776173.3</v>
      </c>
      <c r="S8" s="160">
        <v>2887659.8999999994</v>
      </c>
      <c r="T8" s="160">
        <v>1926924.75</v>
      </c>
      <c r="U8" s="160">
        <f>S8/R8*100</f>
        <v>104.01583719575429</v>
      </c>
      <c r="V8" s="160">
        <v>1776972.1000000006</v>
      </c>
      <c r="W8" s="160">
        <f t="shared" ref="W8:W15" si="40">V8/T8*100</f>
        <v>92.218032904502394</v>
      </c>
      <c r="X8" s="160">
        <f t="shared" ref="X8:X15" si="41">V8/R8*100</f>
        <v>64.007967370048561</v>
      </c>
      <c r="Y8" s="160">
        <v>2934524.2</v>
      </c>
      <c r="Z8" s="160">
        <v>2200893.15</v>
      </c>
      <c r="AA8" s="160">
        <v>1943572.8999999994</v>
      </c>
      <c r="AB8" s="160">
        <f t="shared" ref="AB8:AB17" si="42">AA8/Z8*100</f>
        <v>88.308371535437757</v>
      </c>
      <c r="AC8" s="160">
        <f t="shared" ref="AC8:AC17" si="43">AA8/Y8*100</f>
        <v>66.231278651578322</v>
      </c>
      <c r="AD8" s="160">
        <f>Y8/R8*100-100</f>
        <v>5.7039270567151021</v>
      </c>
      <c r="AE8" s="172">
        <f>AA8-V8</f>
        <v>166600.79999999888</v>
      </c>
      <c r="AF8" s="188">
        <f t="shared" si="3"/>
        <v>2109380.3000000003</v>
      </c>
      <c r="AG8" s="160">
        <f t="shared" si="4"/>
        <v>2222673.4000000004</v>
      </c>
      <c r="AH8" s="160">
        <f t="shared" si="5"/>
        <v>1450785.2249999999</v>
      </c>
      <c r="AI8" s="160">
        <f>AG8/AF8*100</f>
        <v>105.37091865321773</v>
      </c>
      <c r="AJ8" s="160">
        <f t="shared" si="6"/>
        <v>1289693.3</v>
      </c>
      <c r="AK8" s="160">
        <f>AJ8/AH8*100</f>
        <v>88.896225145937791</v>
      </c>
      <c r="AL8" s="160">
        <f>AJ8/AF8*100</f>
        <v>61.140862081626523</v>
      </c>
      <c r="AM8" s="160">
        <f t="shared" si="7"/>
        <v>2346724.2000000002</v>
      </c>
      <c r="AN8" s="160">
        <f t="shared" si="8"/>
        <v>1760043.15</v>
      </c>
      <c r="AO8" s="160">
        <f t="shared" si="9"/>
        <v>1502453.5000000002</v>
      </c>
      <c r="AP8" s="160">
        <f>AO8/AN8*100</f>
        <v>85.364583248995928</v>
      </c>
      <c r="AQ8" s="160">
        <f>AO8/AM8*100</f>
        <v>64.023437436746946</v>
      </c>
      <c r="AR8" s="160">
        <f>AM8/AF8*100-100</f>
        <v>11.251830691696512</v>
      </c>
      <c r="AS8" s="172">
        <f>AO8-AJ8</f>
        <v>212760.20000000019</v>
      </c>
      <c r="AT8" s="188">
        <v>739252.40000000014</v>
      </c>
      <c r="AU8" s="160">
        <v>804985.10000000009</v>
      </c>
      <c r="AV8" s="160">
        <v>489189.29999999993</v>
      </c>
      <c r="AW8" s="160">
        <f t="shared" ref="AW8:AW18" si="44">AU8/AT8*100</f>
        <v>108.89178039868386</v>
      </c>
      <c r="AX8" s="160">
        <v>425083.9</v>
      </c>
      <c r="AY8" s="160">
        <f t="shared" ref="AY8:AY14" si="45">AX8/AV8*100</f>
        <v>86.895584183873211</v>
      </c>
      <c r="AZ8" s="160">
        <f t="shared" ref="AZ8:AZ15" si="46">AX8/AT8*100</f>
        <v>57.5018626926338</v>
      </c>
      <c r="BA8" s="160">
        <v>930701.20000000007</v>
      </c>
      <c r="BB8" s="160">
        <v>698025.9</v>
      </c>
      <c r="BC8" s="160">
        <v>535828.9</v>
      </c>
      <c r="BD8" s="160">
        <f t="shared" ref="BD8:BD15" si="47">BC8/BB8*100</f>
        <v>76.763469664950819</v>
      </c>
      <c r="BE8" s="160">
        <f t="shared" ref="BE8:BE15" si="48">BC8/BA8*100</f>
        <v>57.572602248713125</v>
      </c>
      <c r="BF8" s="160">
        <f t="shared" si="10"/>
        <v>25.897623058105722</v>
      </c>
      <c r="BG8" s="172">
        <f t="shared" ref="BG8:BG14" si="49">BC8-AX8</f>
        <v>110745</v>
      </c>
      <c r="BH8" s="188">
        <v>964596.9</v>
      </c>
      <c r="BI8" s="160">
        <v>1009724.7</v>
      </c>
      <c r="BJ8" s="160">
        <v>687447.67499999993</v>
      </c>
      <c r="BK8" s="160">
        <f t="shared" ref="BK8:BK18" si="50">+BI8/BH8*100</f>
        <v>104.67841022503804</v>
      </c>
      <c r="BL8" s="160">
        <v>596881.9</v>
      </c>
      <c r="BM8" s="160">
        <f t="shared" si="12"/>
        <v>86.825793686770425</v>
      </c>
      <c r="BN8" s="160">
        <f t="shared" si="13"/>
        <v>61.878894696841755</v>
      </c>
      <c r="BO8" s="160">
        <v>1034352</v>
      </c>
      <c r="BP8" s="160">
        <v>775764</v>
      </c>
      <c r="BQ8" s="160">
        <v>652888.9</v>
      </c>
      <c r="BR8" s="160">
        <f t="shared" si="14"/>
        <v>84.160762809307982</v>
      </c>
      <c r="BS8" s="160">
        <f t="shared" si="15"/>
        <v>63.120572106980987</v>
      </c>
      <c r="BT8" s="157">
        <f t="shared" si="16"/>
        <v>7.2315285276160353</v>
      </c>
      <c r="BU8" s="185">
        <f t="shared" si="17"/>
        <v>56007</v>
      </c>
      <c r="BV8" s="471">
        <v>176747</v>
      </c>
      <c r="BW8" s="157">
        <v>156161.40000000002</v>
      </c>
      <c r="BX8" s="157">
        <v>102560.25</v>
      </c>
      <c r="BY8" s="157">
        <f t="shared" si="18"/>
        <v>88.353069641917557</v>
      </c>
      <c r="BZ8" s="160">
        <v>112397.19999999998</v>
      </c>
      <c r="CA8" s="160">
        <f>BZ8/BX8*100</f>
        <v>109.59138652645639</v>
      </c>
      <c r="CB8" s="160">
        <f>BZ8/BV8*100</f>
        <v>63.592140177768208</v>
      </c>
      <c r="CC8" s="160">
        <v>131147</v>
      </c>
      <c r="CD8" s="160">
        <v>98360.25</v>
      </c>
      <c r="CE8" s="160">
        <v>152246.80000000002</v>
      </c>
      <c r="CF8" s="160">
        <f>CE8/CD8*100</f>
        <v>154.78488515431795</v>
      </c>
      <c r="CG8" s="160">
        <f>CE8/CC8*100</f>
        <v>116.08866386573847</v>
      </c>
      <c r="CH8" s="160">
        <f>CC8/BV8*100-100</f>
        <v>-25.799589243381789</v>
      </c>
      <c r="CI8" s="172">
        <f>CE8-BZ8</f>
        <v>39849.600000000035</v>
      </c>
      <c r="CJ8" s="188">
        <v>39300</v>
      </c>
      <c r="CK8" s="160">
        <v>44380.799999999996</v>
      </c>
      <c r="CL8" s="160">
        <v>29475</v>
      </c>
      <c r="CM8" s="160">
        <f>CK8/CJ8*100</f>
        <v>112.92824427480915</v>
      </c>
      <c r="CN8" s="160">
        <v>33319.799999999996</v>
      </c>
      <c r="CO8" s="160">
        <f>CN8/CL8*100</f>
        <v>113.04427480916029</v>
      </c>
      <c r="CP8" s="160">
        <f>CN8/CJ8*100</f>
        <v>84.78320610687021</v>
      </c>
      <c r="CQ8" s="160">
        <v>41800</v>
      </c>
      <c r="CR8" s="160">
        <v>31350</v>
      </c>
      <c r="CS8" s="160">
        <v>33906.800000000003</v>
      </c>
      <c r="CT8" s="160">
        <f t="shared" si="23"/>
        <v>108.15566188197766</v>
      </c>
      <c r="CU8" s="160">
        <f t="shared" si="24"/>
        <v>81.116746411483263</v>
      </c>
      <c r="CV8" s="160">
        <f t="shared" si="25"/>
        <v>6.3613231552162972</v>
      </c>
      <c r="CW8" s="172">
        <f t="shared" si="26"/>
        <v>587.00000000000728</v>
      </c>
      <c r="CX8" s="188">
        <v>189484</v>
      </c>
      <c r="CY8" s="160">
        <v>207421.39999999997</v>
      </c>
      <c r="CZ8" s="160">
        <v>142113</v>
      </c>
      <c r="DA8" s="160">
        <f t="shared" si="27"/>
        <v>109.46644571573323</v>
      </c>
      <c r="DB8" s="158">
        <v>122010.5</v>
      </c>
      <c r="DC8" s="158">
        <f t="shared" ref="DC8:DC15" si="51">DB8/CZ8*100</f>
        <v>85.854566436568078</v>
      </c>
      <c r="DD8" s="160">
        <f t="shared" ref="DD8:DD15" si="52">DB8/CX8*100</f>
        <v>64.390924827426062</v>
      </c>
      <c r="DE8" s="158">
        <v>208724</v>
      </c>
      <c r="DF8" s="158">
        <v>156543</v>
      </c>
      <c r="DG8" s="160">
        <v>127582.1</v>
      </c>
      <c r="DH8" s="199">
        <f t="shared" si="28"/>
        <v>81.499715733057371</v>
      </c>
      <c r="DI8" s="199">
        <f t="shared" si="29"/>
        <v>61.124786799793029</v>
      </c>
      <c r="DJ8" s="199">
        <f t="shared" si="30"/>
        <v>10.153891621456168</v>
      </c>
      <c r="DK8" s="172">
        <f t="shared" si="31"/>
        <v>5571.6000000000058</v>
      </c>
      <c r="DL8" s="188">
        <v>489943</v>
      </c>
      <c r="DM8" s="160">
        <v>499897.69999999995</v>
      </c>
      <c r="DN8" s="160">
        <v>367457.25</v>
      </c>
      <c r="DO8" s="160">
        <f t="shared" si="32"/>
        <v>102.03180778172154</v>
      </c>
      <c r="DP8" s="160">
        <v>319079.2</v>
      </c>
      <c r="DQ8" s="160">
        <f t="shared" ref="DQ8:DQ15" si="53">DP8/DN8*100</f>
        <v>86.834373250221631</v>
      </c>
      <c r="DR8" s="160">
        <f t="shared" ref="DR8:DR15" si="54">DP8/DL8*100</f>
        <v>65.125779937666223</v>
      </c>
      <c r="DS8" s="160">
        <v>503370</v>
      </c>
      <c r="DT8" s="160">
        <v>377527.5</v>
      </c>
      <c r="DU8" s="160">
        <v>360496.30000000005</v>
      </c>
      <c r="DV8" s="160">
        <f t="shared" si="33"/>
        <v>95.48875247498529</v>
      </c>
      <c r="DW8" s="160">
        <f t="shared" si="34"/>
        <v>71.616564356238953</v>
      </c>
      <c r="DX8" s="159">
        <v>177630</v>
      </c>
      <c r="DY8" s="159">
        <v>133222.5</v>
      </c>
      <c r="DZ8" s="160">
        <v>109698.4</v>
      </c>
      <c r="EA8" s="160">
        <f t="shared" ref="EA8:EA15" si="55">DZ8/DY8*100</f>
        <v>82.342246992812775</v>
      </c>
      <c r="EB8" s="160">
        <f t="shared" ref="EB8:EB15" si="56">DZ8/DX8*100</f>
        <v>61.756685244609578</v>
      </c>
      <c r="EC8" s="160">
        <f t="shared" si="35"/>
        <v>2.7405228771510082</v>
      </c>
      <c r="ED8" s="172">
        <f t="shared" si="36"/>
        <v>41417.100000000035</v>
      </c>
    </row>
    <row r="9" spans="1:134" s="140" customFormat="1" ht="34.5" customHeight="1" x14ac:dyDescent="0.25">
      <c r="A9" s="171">
        <v>3</v>
      </c>
      <c r="B9" s="156" t="s">
        <v>46</v>
      </c>
      <c r="C9" s="160">
        <v>22014137.761</v>
      </c>
      <c r="D9" s="160">
        <v>20999866.275600001</v>
      </c>
      <c r="E9" s="160">
        <v>12738815.646749999</v>
      </c>
      <c r="F9" s="160">
        <f t="shared" si="37"/>
        <v>95.392635876037488</v>
      </c>
      <c r="G9" s="160">
        <v>13147930.050399998</v>
      </c>
      <c r="H9" s="160">
        <f t="shared" ref="H9" si="57">G9/E9*100</f>
        <v>103.211557612535</v>
      </c>
      <c r="I9" s="160">
        <f t="shared" si="39"/>
        <v>59.72493764299378</v>
      </c>
      <c r="J9" s="160">
        <v>22111663.655999999</v>
      </c>
      <c r="K9" s="160">
        <v>15261250.236</v>
      </c>
      <c r="L9" s="160">
        <v>14461007.69548838</v>
      </c>
      <c r="M9" s="160">
        <f t="shared" ref="M9:M16" si="58">L9/K9*100</f>
        <v>94.756376259240454</v>
      </c>
      <c r="N9" s="160">
        <f t="shared" ref="N9:N16" si="59">L9/J9*100</f>
        <v>65.39990803253913</v>
      </c>
      <c r="O9" s="160">
        <f t="shared" ref="O9:O10" si="60">J9/C9*100-100</f>
        <v>0.44301483010056586</v>
      </c>
      <c r="P9" s="160">
        <f>L9-G9</f>
        <v>1313077.6450883821</v>
      </c>
      <c r="Q9" s="185">
        <v>12535493.682665857</v>
      </c>
      <c r="R9" s="188">
        <v>5969919.6310000001</v>
      </c>
      <c r="S9" s="160">
        <v>6026908.8836000003</v>
      </c>
      <c r="T9" s="160">
        <v>3626527.2</v>
      </c>
      <c r="U9" s="160">
        <f t="shared" ref="U9:U16" si="61">S9/R9*100</f>
        <v>100.95460669694903</v>
      </c>
      <c r="V9" s="160">
        <v>3500923.1554</v>
      </c>
      <c r="W9" s="160">
        <f t="shared" si="40"/>
        <v>96.53651999080553</v>
      </c>
      <c r="X9" s="160">
        <f t="shared" si="41"/>
        <v>58.642718357894765</v>
      </c>
      <c r="Y9" s="160">
        <v>6710765.5800000001</v>
      </c>
      <c r="Z9" s="160">
        <v>4578501.8309999993</v>
      </c>
      <c r="AA9" s="160">
        <v>3934803.9695883817</v>
      </c>
      <c r="AB9" s="160">
        <f t="shared" si="42"/>
        <v>85.940862640847158</v>
      </c>
      <c r="AC9" s="160">
        <f t="shared" si="43"/>
        <v>58.634203842780948</v>
      </c>
      <c r="AD9" s="160">
        <f t="shared" ref="AD9:AD15" si="62">Y9/R9*100-100</f>
        <v>12.409646943201878</v>
      </c>
      <c r="AE9" s="172">
        <f t="shared" ref="AE9:AE16" si="63">AA9-V9</f>
        <v>433880.81418838166</v>
      </c>
      <c r="AF9" s="188">
        <f t="shared" si="3"/>
        <v>4053037.7000000007</v>
      </c>
      <c r="AG9" s="160">
        <f t="shared" si="4"/>
        <v>4143058.3832999999</v>
      </c>
      <c r="AH9" s="160">
        <f t="shared" si="5"/>
        <v>2570017.2000000002</v>
      </c>
      <c r="AI9" s="160">
        <f t="shared" ref="AI9:AI15" si="64">AG9/AF9*100</f>
        <v>102.22106701104703</v>
      </c>
      <c r="AJ9" s="160">
        <f t="shared" si="6"/>
        <v>2376344.6646000003</v>
      </c>
      <c r="AK9" s="160">
        <f t="shared" ref="AK9:AK15" si="65">AJ9/AH9*100</f>
        <v>92.464154115388808</v>
      </c>
      <c r="AL9" s="160">
        <f t="shared" ref="AL9:AL15" si="66">AJ9/AF9*100</f>
        <v>58.631200607879862</v>
      </c>
      <c r="AM9" s="160">
        <f t="shared" si="7"/>
        <v>4840115.55</v>
      </c>
      <c r="AN9" s="160">
        <f t="shared" si="8"/>
        <v>3363321.8310000002</v>
      </c>
      <c r="AO9" s="160">
        <f t="shared" si="9"/>
        <v>2660265.5648883814</v>
      </c>
      <c r="AP9" s="160">
        <f t="shared" ref="AP9:AP15" si="67">AO9/AN9*100</f>
        <v>79.096372531718657</v>
      </c>
      <c r="AQ9" s="160">
        <f t="shared" ref="AQ9:AQ15" si="68">AO9/AM9*100</f>
        <v>54.962852382488713</v>
      </c>
      <c r="AR9" s="160">
        <f t="shared" ref="AR9:AR15" si="69">AM9/AF9*100-100</f>
        <v>19.419455437091031</v>
      </c>
      <c r="AS9" s="172">
        <f t="shared" ref="AS9:AS15" si="70">AO9-AJ9</f>
        <v>283920.90028838115</v>
      </c>
      <c r="AT9" s="188">
        <v>1383292.8000000005</v>
      </c>
      <c r="AU9" s="160">
        <v>1310473.0464999997</v>
      </c>
      <c r="AV9" s="160">
        <v>787405</v>
      </c>
      <c r="AW9" s="160">
        <f t="shared" si="44"/>
        <v>94.73576718537096</v>
      </c>
      <c r="AX9" s="160">
        <v>677207.89549999998</v>
      </c>
      <c r="AY9" s="160">
        <f t="shared" si="45"/>
        <v>86.005028606625558</v>
      </c>
      <c r="AZ9" s="160">
        <f t="shared" si="46"/>
        <v>48.956222102797014</v>
      </c>
      <c r="BA9" s="160">
        <v>1515577.8</v>
      </c>
      <c r="BB9" s="160">
        <v>1028000</v>
      </c>
      <c r="BC9" s="160">
        <v>742557.80678838177</v>
      </c>
      <c r="BD9" s="160">
        <f t="shared" si="47"/>
        <v>72.233249687585783</v>
      </c>
      <c r="BE9" s="160">
        <f t="shared" si="48"/>
        <v>48.995030594165591</v>
      </c>
      <c r="BF9" s="160">
        <f t="shared" si="10"/>
        <v>9.5630512932619638</v>
      </c>
      <c r="BG9" s="172">
        <f t="shared" si="49"/>
        <v>65349.911288381787</v>
      </c>
      <c r="BH9" s="188">
        <v>2072805.7</v>
      </c>
      <c r="BI9" s="160">
        <v>1921691.3656000001</v>
      </c>
      <c r="BJ9" s="160">
        <v>1309900</v>
      </c>
      <c r="BK9" s="160">
        <f t="shared" si="50"/>
        <v>92.709671996753002</v>
      </c>
      <c r="BL9" s="160">
        <v>1114160.9528000001</v>
      </c>
      <c r="BM9" s="160">
        <f t="shared" si="12"/>
        <v>85.056947308954889</v>
      </c>
      <c r="BN9" s="160">
        <f t="shared" si="13"/>
        <v>53.751345473432465</v>
      </c>
      <c r="BO9" s="160">
        <v>2442522.7999999998</v>
      </c>
      <c r="BP9" s="160">
        <v>1666000</v>
      </c>
      <c r="BQ9" s="160">
        <v>1236679.5702</v>
      </c>
      <c r="BR9" s="160">
        <f t="shared" si="14"/>
        <v>74.230466398559429</v>
      </c>
      <c r="BS9" s="160">
        <f t="shared" si="15"/>
        <v>50.631239560998168</v>
      </c>
      <c r="BT9" s="157">
        <f t="shared" si="16"/>
        <v>17.836553614263011</v>
      </c>
      <c r="BU9" s="185">
        <f t="shared" si="17"/>
        <v>122518.61739999987</v>
      </c>
      <c r="BV9" s="471">
        <v>191320.49999999997</v>
      </c>
      <c r="BW9" s="157">
        <v>389604.79739999998</v>
      </c>
      <c r="BX9" s="157">
        <v>181525.2</v>
      </c>
      <c r="BY9" s="157">
        <f t="shared" si="18"/>
        <v>203.63985950277157</v>
      </c>
      <c r="BZ9" s="160">
        <v>254869.32990000001</v>
      </c>
      <c r="CA9" s="160">
        <f t="shared" ref="CA9:CA16" si="71">BZ9/BX9*100</f>
        <v>140.40437906141955</v>
      </c>
      <c r="CB9" s="160">
        <f t="shared" ref="CB9:CB16" si="72">BZ9/BV9*100</f>
        <v>133.21590205963295</v>
      </c>
      <c r="CC9" s="160">
        <v>415211.45</v>
      </c>
      <c r="CD9" s="160">
        <v>318556.63099999999</v>
      </c>
      <c r="CE9" s="160">
        <v>342103.136</v>
      </c>
      <c r="CF9" s="160">
        <f t="shared" ref="CF9:CF15" si="73">CE9/CD9*100</f>
        <v>107.3916229356406</v>
      </c>
      <c r="CG9" s="160">
        <f t="shared" ref="CG9:CG15" si="74">CE9/CC9*100</f>
        <v>82.392510129477401</v>
      </c>
      <c r="CH9" s="160">
        <f t="shared" ref="CH9:CH15" si="75">CC9/BV9*100-100</f>
        <v>117.02402513060548</v>
      </c>
      <c r="CI9" s="172">
        <f t="shared" ref="CI9:CI15" si="76">CE9-BZ9</f>
        <v>87233.806099999987</v>
      </c>
      <c r="CJ9" s="188">
        <v>76000</v>
      </c>
      <c r="CK9" s="160">
        <v>94157.849999999991</v>
      </c>
      <c r="CL9" s="160">
        <v>58000</v>
      </c>
      <c r="CM9" s="160">
        <f t="shared" ref="CM9:CM15" si="77">CK9/CJ9*100</f>
        <v>123.89190789473683</v>
      </c>
      <c r="CN9" s="160">
        <v>71136.7</v>
      </c>
      <c r="CO9" s="160">
        <f t="shared" ref="CO9:CO15" si="78">CN9/CL9*100</f>
        <v>122.64948275862069</v>
      </c>
      <c r="CP9" s="160">
        <f t="shared" ref="CP9:CP15" si="79">CN9/CJ9*100</f>
        <v>93.600921052631577</v>
      </c>
      <c r="CQ9" s="160">
        <v>78000</v>
      </c>
      <c r="CR9" s="160">
        <v>58000</v>
      </c>
      <c r="CS9" s="160">
        <v>66456.799999999988</v>
      </c>
      <c r="CT9" s="160">
        <f t="shared" si="23"/>
        <v>114.58068965517239</v>
      </c>
      <c r="CU9" s="160">
        <f t="shared" si="24"/>
        <v>85.201025641025623</v>
      </c>
      <c r="CV9" s="160">
        <f t="shared" si="25"/>
        <v>2.6315789473684248</v>
      </c>
      <c r="CW9" s="172">
        <f t="shared" si="26"/>
        <v>-4679.9000000000087</v>
      </c>
      <c r="CX9" s="188">
        <v>329618.7</v>
      </c>
      <c r="CY9" s="160">
        <v>427131.32379999995</v>
      </c>
      <c r="CZ9" s="160">
        <v>233187</v>
      </c>
      <c r="DA9" s="160">
        <f t="shared" si="27"/>
        <v>129.5834622853618</v>
      </c>
      <c r="DB9" s="158">
        <v>258969.78639999998</v>
      </c>
      <c r="DC9" s="158">
        <f t="shared" si="51"/>
        <v>111.0566997302594</v>
      </c>
      <c r="DD9" s="160">
        <f t="shared" si="52"/>
        <v>78.56647283664428</v>
      </c>
      <c r="DE9" s="158">
        <v>388803.5</v>
      </c>
      <c r="DF9" s="158">
        <v>292765.2</v>
      </c>
      <c r="DG9" s="160">
        <v>272468.25190000003</v>
      </c>
      <c r="DH9" s="199">
        <f t="shared" si="28"/>
        <v>93.067158220990748</v>
      </c>
      <c r="DI9" s="199">
        <f t="shared" si="29"/>
        <v>70.078652044027393</v>
      </c>
      <c r="DJ9" s="199">
        <f t="shared" si="30"/>
        <v>17.95553468295337</v>
      </c>
      <c r="DK9" s="172">
        <f t="shared" si="31"/>
        <v>13498.465500000049</v>
      </c>
      <c r="DL9" s="188">
        <v>1084987.8</v>
      </c>
      <c r="DM9" s="160">
        <v>1013731.3966999999</v>
      </c>
      <c r="DN9" s="160">
        <v>669510</v>
      </c>
      <c r="DO9" s="160">
        <f t="shared" si="32"/>
        <v>93.432515711236547</v>
      </c>
      <c r="DP9" s="160">
        <v>677565.38919999998</v>
      </c>
      <c r="DQ9" s="160">
        <f t="shared" si="53"/>
        <v>101.20317683081656</v>
      </c>
      <c r="DR9" s="160">
        <f t="shared" si="54"/>
        <v>62.449125160670008</v>
      </c>
      <c r="DS9" s="160">
        <v>1154665.75</v>
      </c>
      <c r="DT9" s="160">
        <v>836670</v>
      </c>
      <c r="DU9" s="160">
        <v>818104.67</v>
      </c>
      <c r="DV9" s="160">
        <f t="shared" si="33"/>
        <v>97.781045095437875</v>
      </c>
      <c r="DW9" s="160">
        <f t="shared" si="34"/>
        <v>70.852077321943611</v>
      </c>
      <c r="DX9" s="159">
        <v>509470.3</v>
      </c>
      <c r="DY9" s="159">
        <v>352150</v>
      </c>
      <c r="DZ9" s="159">
        <v>357283.64189999999</v>
      </c>
      <c r="EA9" s="160">
        <f t="shared" si="55"/>
        <v>101.45779977282407</v>
      </c>
      <c r="EB9" s="160">
        <f t="shared" si="56"/>
        <v>70.128453395615011</v>
      </c>
      <c r="EC9" s="160">
        <f t="shared" si="35"/>
        <v>6.4220030861176411</v>
      </c>
      <c r="ED9" s="172">
        <f t="shared" si="36"/>
        <v>140539.28080000007</v>
      </c>
    </row>
    <row r="10" spans="1:134" s="140" customFormat="1" ht="34.5" customHeight="1" x14ac:dyDescent="0.25">
      <c r="A10" s="171">
        <v>4</v>
      </c>
      <c r="B10" s="156" t="s">
        <v>47</v>
      </c>
      <c r="C10" s="160">
        <v>17388003.578000002</v>
      </c>
      <c r="D10" s="160">
        <v>18199625.333999999</v>
      </c>
      <c r="E10" s="160">
        <v>11940851.507999999</v>
      </c>
      <c r="F10" s="160">
        <f t="shared" si="37"/>
        <v>104.66771100177881</v>
      </c>
      <c r="G10" s="160">
        <v>11681418.032</v>
      </c>
      <c r="H10" s="160">
        <f t="shared" ref="H10" si="80">G10/E10*100</f>
        <v>97.827345262386117</v>
      </c>
      <c r="I10" s="160">
        <f t="shared" si="39"/>
        <v>67.180904234341185</v>
      </c>
      <c r="J10" s="160">
        <v>19689061.600000001</v>
      </c>
      <c r="K10" s="160">
        <v>13803928.546250001</v>
      </c>
      <c r="L10" s="160">
        <v>12700506.408</v>
      </c>
      <c r="M10" s="160">
        <f t="shared" si="58"/>
        <v>92.006462982237338</v>
      </c>
      <c r="N10" s="160">
        <f t="shared" si="59"/>
        <v>64.505392212293131</v>
      </c>
      <c r="O10" s="160">
        <f t="shared" si="60"/>
        <v>13.233595286990791</v>
      </c>
      <c r="P10" s="160">
        <f t="shared" ref="P10:P16" si="81">L10-G10</f>
        <v>1019088.3760000002</v>
      </c>
      <c r="Q10" s="185">
        <v>10720443.876339309</v>
      </c>
      <c r="R10" s="188">
        <v>4982235.5</v>
      </c>
      <c r="S10" s="160">
        <v>5618347.6619999995</v>
      </c>
      <c r="T10" s="160">
        <v>3327023.2</v>
      </c>
      <c r="U10" s="160">
        <f t="shared" si="61"/>
        <v>112.7676052647451</v>
      </c>
      <c r="V10" s="160">
        <v>3511860.5640000002</v>
      </c>
      <c r="W10" s="160">
        <f t="shared" si="40"/>
        <v>105.55563796489307</v>
      </c>
      <c r="X10" s="160">
        <f t="shared" si="41"/>
        <v>70.487646840459476</v>
      </c>
      <c r="Y10" s="160">
        <v>5853370.7000000002</v>
      </c>
      <c r="Z10" s="160">
        <v>3790700.48325</v>
      </c>
      <c r="AA10" s="160">
        <v>3834755.6579999998</v>
      </c>
      <c r="AB10" s="160">
        <f t="shared" si="42"/>
        <v>101.16219086537347</v>
      </c>
      <c r="AC10" s="160">
        <f t="shared" si="43"/>
        <v>65.513630599203282</v>
      </c>
      <c r="AD10" s="160">
        <f t="shared" si="62"/>
        <v>17.484825837718844</v>
      </c>
      <c r="AE10" s="172">
        <f t="shared" si="63"/>
        <v>322895.09399999958</v>
      </c>
      <c r="AF10" s="188">
        <f t="shared" si="3"/>
        <v>3648587.8</v>
      </c>
      <c r="AG10" s="160">
        <f t="shared" si="4"/>
        <v>4038808.1919999998</v>
      </c>
      <c r="AH10" s="160">
        <f t="shared" si="5"/>
        <v>2429410.3000000003</v>
      </c>
      <c r="AI10" s="160">
        <f t="shared" si="64"/>
        <v>110.6951076249282</v>
      </c>
      <c r="AJ10" s="160">
        <f t="shared" si="6"/>
        <v>2393139.6970000002</v>
      </c>
      <c r="AK10" s="160">
        <f t="shared" si="65"/>
        <v>98.507020283893581</v>
      </c>
      <c r="AL10" s="160">
        <f t="shared" si="66"/>
        <v>65.590848519528578</v>
      </c>
      <c r="AM10" s="160">
        <f t="shared" si="7"/>
        <v>4283889.6999999993</v>
      </c>
      <c r="AN10" s="160">
        <f t="shared" si="8"/>
        <v>2799736</v>
      </c>
      <c r="AO10" s="160">
        <f t="shared" si="9"/>
        <v>2576206.352</v>
      </c>
      <c r="AP10" s="160">
        <f t="shared" si="67"/>
        <v>92.016045512862647</v>
      </c>
      <c r="AQ10" s="160">
        <f t="shared" si="68"/>
        <v>60.137084108398042</v>
      </c>
      <c r="AR10" s="160">
        <f t="shared" si="69"/>
        <v>17.412268385044754</v>
      </c>
      <c r="AS10" s="172">
        <f>AO10-AJ10</f>
        <v>183066.6549999998</v>
      </c>
      <c r="AT10" s="188">
        <v>1163086.8</v>
      </c>
      <c r="AU10" s="160">
        <v>1306099.263</v>
      </c>
      <c r="AV10" s="160">
        <v>728167.3</v>
      </c>
      <c r="AW10" s="160">
        <f t="shared" si="44"/>
        <v>112.29594068129738</v>
      </c>
      <c r="AX10" s="160">
        <v>685412.40799999994</v>
      </c>
      <c r="AY10" s="160">
        <f t="shared" ref="AY10" si="82">AX10/AV10*100</f>
        <v>94.12842460791633</v>
      </c>
      <c r="AZ10" s="160">
        <f t="shared" ref="AZ10" si="83">AX10/AT10*100</f>
        <v>58.930460564078267</v>
      </c>
      <c r="BA10" s="160">
        <v>1438988.9</v>
      </c>
      <c r="BB10" s="160">
        <v>822681.59999999998</v>
      </c>
      <c r="BC10" s="160">
        <v>754085.82900000003</v>
      </c>
      <c r="BD10" s="160">
        <f t="shared" si="47"/>
        <v>91.661929597064045</v>
      </c>
      <c r="BE10" s="160">
        <f t="shared" si="48"/>
        <v>52.403866979099014</v>
      </c>
      <c r="BF10" s="160">
        <f t="shared" si="10"/>
        <v>23.721539957292933</v>
      </c>
      <c r="BG10" s="172">
        <f t="shared" si="49"/>
        <v>68673.421000000089</v>
      </c>
      <c r="BH10" s="188">
        <v>1948462.5</v>
      </c>
      <c r="BI10" s="160">
        <v>2036089.298</v>
      </c>
      <c r="BJ10" s="160">
        <v>1346804.3</v>
      </c>
      <c r="BK10" s="160">
        <f t="shared" si="50"/>
        <v>104.49722783989941</v>
      </c>
      <c r="BL10" s="160">
        <v>1220690.7339999999</v>
      </c>
      <c r="BM10" s="160">
        <f t="shared" si="12"/>
        <v>90.636088257217466</v>
      </c>
      <c r="BN10" s="160">
        <f t="shared" si="13"/>
        <v>62.648921085214624</v>
      </c>
      <c r="BO10" s="160">
        <v>2222933.7000000002</v>
      </c>
      <c r="BP10" s="160">
        <v>1529232.8</v>
      </c>
      <c r="BQ10" s="160">
        <v>1238503.827</v>
      </c>
      <c r="BR10" s="160">
        <f t="shared" si="14"/>
        <v>80.988573289822199</v>
      </c>
      <c r="BS10" s="160">
        <f t="shared" si="15"/>
        <v>55.714834275084314</v>
      </c>
      <c r="BT10" s="157">
        <f t="shared" si="16"/>
        <v>14.086552858984973</v>
      </c>
      <c r="BU10" s="185">
        <f t="shared" si="17"/>
        <v>17813.09300000011</v>
      </c>
      <c r="BV10" s="471">
        <v>264718.5</v>
      </c>
      <c r="BW10" s="157">
        <v>367161.83299999998</v>
      </c>
      <c r="BX10" s="157">
        <v>169050</v>
      </c>
      <c r="BY10" s="157">
        <f t="shared" si="18"/>
        <v>138.69897003798374</v>
      </c>
      <c r="BZ10" s="160">
        <v>285199.37300000002</v>
      </c>
      <c r="CA10" s="160">
        <f t="shared" si="71"/>
        <v>168.70711209701273</v>
      </c>
      <c r="CB10" s="160">
        <f t="shared" si="72"/>
        <v>107.7368498990437</v>
      </c>
      <c r="CC10" s="160">
        <v>329654.8</v>
      </c>
      <c r="CD10" s="160">
        <v>261709.65</v>
      </c>
      <c r="CE10" s="160">
        <v>380551.35800000001</v>
      </c>
      <c r="CF10" s="160">
        <f t="shared" si="73"/>
        <v>145.40975390093564</v>
      </c>
      <c r="CG10" s="160">
        <f t="shared" si="74"/>
        <v>115.43934988964214</v>
      </c>
      <c r="CH10" s="160">
        <f t="shared" si="75"/>
        <v>24.530321832437082</v>
      </c>
      <c r="CI10" s="172">
        <f t="shared" si="76"/>
        <v>95351.984999999986</v>
      </c>
      <c r="CJ10" s="188">
        <v>86500</v>
      </c>
      <c r="CK10" s="160">
        <v>98099.6</v>
      </c>
      <c r="CL10" s="160">
        <v>62000</v>
      </c>
      <c r="CM10" s="160">
        <f t="shared" si="77"/>
        <v>113.4099421965318</v>
      </c>
      <c r="CN10" s="160">
        <v>71505.2</v>
      </c>
      <c r="CO10" s="160">
        <f t="shared" si="78"/>
        <v>115.33096774193548</v>
      </c>
      <c r="CP10" s="160">
        <f t="shared" si="79"/>
        <v>82.664971098265895</v>
      </c>
      <c r="CQ10" s="160">
        <v>91627.8</v>
      </c>
      <c r="CR10" s="160">
        <v>62326.7</v>
      </c>
      <c r="CS10" s="160">
        <v>67941.811000000002</v>
      </c>
      <c r="CT10" s="160">
        <f t="shared" si="23"/>
        <v>109.00915819383989</v>
      </c>
      <c r="CU10" s="160">
        <f t="shared" si="24"/>
        <v>74.149778778929544</v>
      </c>
      <c r="CV10" s="160">
        <f t="shared" si="25"/>
        <v>5.9280924855491293</v>
      </c>
      <c r="CW10" s="172">
        <f t="shared" si="26"/>
        <v>-3563.3889999999956</v>
      </c>
      <c r="CX10" s="188">
        <v>185820</v>
      </c>
      <c r="CY10" s="160">
        <v>231358.198</v>
      </c>
      <c r="CZ10" s="160">
        <v>123388.7</v>
      </c>
      <c r="DA10" s="160">
        <f t="shared" si="27"/>
        <v>124.5066182326983</v>
      </c>
      <c r="DB10" s="158">
        <v>130331.98200000002</v>
      </c>
      <c r="DC10" s="158">
        <f t="shared" si="51"/>
        <v>105.62716196864056</v>
      </c>
      <c r="DD10" s="160">
        <f t="shared" si="52"/>
        <v>70.138834355828223</v>
      </c>
      <c r="DE10" s="158">
        <v>200684.5</v>
      </c>
      <c r="DF10" s="158">
        <v>123785.25</v>
      </c>
      <c r="DG10" s="160">
        <v>135123.527</v>
      </c>
      <c r="DH10" s="199">
        <f t="shared" si="28"/>
        <v>109.15963493227181</v>
      </c>
      <c r="DI10" s="199">
        <f t="shared" si="29"/>
        <v>67.331322050282907</v>
      </c>
      <c r="DJ10" s="199">
        <f t="shared" si="30"/>
        <v>7.999408029275628</v>
      </c>
      <c r="DK10" s="172">
        <f t="shared" si="31"/>
        <v>4791.5449999999837</v>
      </c>
      <c r="DL10" s="188">
        <v>1031461.9</v>
      </c>
      <c r="DM10" s="160">
        <v>1047309.745</v>
      </c>
      <c r="DN10" s="160">
        <v>730919.89999999991</v>
      </c>
      <c r="DO10" s="160">
        <f t="shared" si="32"/>
        <v>101.53644502041229</v>
      </c>
      <c r="DP10" s="160">
        <v>732516.42</v>
      </c>
      <c r="DQ10" s="160">
        <f t="shared" si="53"/>
        <v>100.21842612302663</v>
      </c>
      <c r="DR10" s="160">
        <f t="shared" si="54"/>
        <v>71.017302723445241</v>
      </c>
      <c r="DS10" s="160">
        <v>1164477.3</v>
      </c>
      <c r="DT10" s="160">
        <v>745932.80000000005</v>
      </c>
      <c r="DU10" s="160">
        <v>789544.38300000003</v>
      </c>
      <c r="DV10" s="160">
        <f t="shared" si="33"/>
        <v>105.84658336515031</v>
      </c>
      <c r="DW10" s="160">
        <f t="shared" si="34"/>
        <v>67.802470945547839</v>
      </c>
      <c r="DX10" s="159">
        <v>493374.6</v>
      </c>
      <c r="DY10" s="159">
        <v>317322</v>
      </c>
      <c r="DZ10" s="159">
        <v>305812.41600000003</v>
      </c>
      <c r="EA10" s="160">
        <f t="shared" si="55"/>
        <v>96.37290071284059</v>
      </c>
      <c r="EB10" s="160">
        <f t="shared" si="56"/>
        <v>61.983818380597633</v>
      </c>
      <c r="EC10" s="160">
        <f t="shared" si="35"/>
        <v>12.895813214235048</v>
      </c>
      <c r="ED10" s="172">
        <f t="shared" si="36"/>
        <v>57027.962999999989</v>
      </c>
    </row>
    <row r="11" spans="1:134" s="140" customFormat="1" ht="34.5" customHeight="1" x14ac:dyDescent="0.25">
      <c r="A11" s="171">
        <v>5</v>
      </c>
      <c r="B11" s="156" t="s">
        <v>48</v>
      </c>
      <c r="C11" s="160">
        <v>20325521.888400003</v>
      </c>
      <c r="D11" s="160">
        <v>18605089.681200001</v>
      </c>
      <c r="E11" s="160">
        <v>12988779.346799999</v>
      </c>
      <c r="F11" s="160">
        <f t="shared" si="37"/>
        <v>91.535606236109132</v>
      </c>
      <c r="G11" s="160">
        <v>10687257.724399999</v>
      </c>
      <c r="H11" s="160">
        <f t="shared" ref="H11" si="84">G11/E11*100</f>
        <v>82.280693505144356</v>
      </c>
      <c r="I11" s="160">
        <f t="shared" si="39"/>
        <v>52.580483704575052</v>
      </c>
      <c r="J11" s="160">
        <v>19563312.169100001</v>
      </c>
      <c r="K11" s="160">
        <v>14672484.126825001</v>
      </c>
      <c r="L11" s="160">
        <v>11527701.747299999</v>
      </c>
      <c r="M11" s="160">
        <f t="shared" si="58"/>
        <v>78.566803328309305</v>
      </c>
      <c r="N11" s="160">
        <f t="shared" si="59"/>
        <v>58.925102496231972</v>
      </c>
      <c r="O11" s="160">
        <f t="shared" ref="O11:O18" si="85">J11/C11*100-100</f>
        <v>-3.7500130303419326</v>
      </c>
      <c r="P11" s="160">
        <f t="shared" si="81"/>
        <v>840444.02290000021</v>
      </c>
      <c r="Q11" s="185">
        <v>10559414.328673596</v>
      </c>
      <c r="R11" s="188">
        <v>3294679.966</v>
      </c>
      <c r="S11" s="160">
        <v>3556277.5351</v>
      </c>
      <c r="T11" s="160">
        <v>2426970.4687499995</v>
      </c>
      <c r="U11" s="160">
        <f t="shared" si="61"/>
        <v>107.93999938687824</v>
      </c>
      <c r="V11" s="160">
        <v>2000943.9053000011</v>
      </c>
      <c r="W11" s="160">
        <f t="shared" si="40"/>
        <v>82.446157918459491</v>
      </c>
      <c r="X11" s="160">
        <f t="shared" si="41"/>
        <v>60.732572691401778</v>
      </c>
      <c r="Y11" s="160">
        <v>3630267.8000000003</v>
      </c>
      <c r="Z11" s="160">
        <v>2722700.85</v>
      </c>
      <c r="AA11" s="160">
        <v>2225085.7742999997</v>
      </c>
      <c r="AB11" s="160">
        <f t="shared" si="42"/>
        <v>81.723475948523671</v>
      </c>
      <c r="AC11" s="160">
        <f t="shared" si="43"/>
        <v>61.29260696139275</v>
      </c>
      <c r="AD11" s="160">
        <f>Y11/R11*100-100</f>
        <v>10.185749070111669</v>
      </c>
      <c r="AE11" s="172">
        <f>AA11-V11</f>
        <v>224141.86899999855</v>
      </c>
      <c r="AF11" s="188">
        <f t="shared" si="3"/>
        <v>2575410.4</v>
      </c>
      <c r="AG11" s="160">
        <f t="shared" si="4"/>
        <v>2412383.9262999999</v>
      </c>
      <c r="AH11" s="160">
        <f t="shared" si="5"/>
        <v>1936057.7999999998</v>
      </c>
      <c r="AI11" s="160">
        <f t="shared" si="64"/>
        <v>93.669883693099948</v>
      </c>
      <c r="AJ11" s="160">
        <f t="shared" si="6"/>
        <v>1460284.4990000012</v>
      </c>
      <c r="AK11" s="160">
        <f t="shared" ref="AK11" si="86">AJ11/AH11*100</f>
        <v>75.42566647545344</v>
      </c>
      <c r="AL11" s="160">
        <f t="shared" ref="AL11" si="87">AJ11/AF11*100</f>
        <v>56.701040696271207</v>
      </c>
      <c r="AM11" s="160">
        <f t="shared" si="7"/>
        <v>2937097.5</v>
      </c>
      <c r="AN11" s="160">
        <f t="shared" si="8"/>
        <v>2202823.125</v>
      </c>
      <c r="AO11" s="160">
        <f t="shared" si="9"/>
        <v>1612410.1318999999</v>
      </c>
      <c r="AP11" s="160">
        <f t="shared" si="67"/>
        <v>73.197439848921135</v>
      </c>
      <c r="AQ11" s="160">
        <f t="shared" si="68"/>
        <v>54.898079886690851</v>
      </c>
      <c r="AR11" s="160">
        <f t="shared" si="69"/>
        <v>14.043862679128736</v>
      </c>
      <c r="AS11" s="172">
        <f t="shared" ref="AS11:AS13" si="88">AO11-AJ11</f>
        <v>152125.63289999869</v>
      </c>
      <c r="AT11" s="188">
        <v>612831.59999999986</v>
      </c>
      <c r="AU11" s="160">
        <v>400237.73810000008</v>
      </c>
      <c r="AV11" s="160">
        <v>459623.69999999984</v>
      </c>
      <c r="AW11" s="160">
        <f t="shared" si="44"/>
        <v>65.309579026277405</v>
      </c>
      <c r="AX11" s="160">
        <v>304933.49550000124</v>
      </c>
      <c r="AY11" s="160">
        <f t="shared" ref="AY11" si="89">AX11/AV11*100</f>
        <v>66.344162735733889</v>
      </c>
      <c r="AZ11" s="160">
        <f t="shared" ref="AZ11" si="90">AX11/AT11*100</f>
        <v>49.758122051800413</v>
      </c>
      <c r="BA11" s="160">
        <v>839099.5</v>
      </c>
      <c r="BB11" s="160">
        <v>629324.625</v>
      </c>
      <c r="BC11" s="160">
        <v>340821.65529999975</v>
      </c>
      <c r="BD11" s="160">
        <f t="shared" si="47"/>
        <v>54.156732751399929</v>
      </c>
      <c r="BE11" s="160">
        <f t="shared" si="48"/>
        <v>40.617549563549943</v>
      </c>
      <c r="BF11" s="160">
        <f t="shared" si="10"/>
        <v>36.921708998034717</v>
      </c>
      <c r="BG11" s="172">
        <f t="shared" si="49"/>
        <v>35888.15979999851</v>
      </c>
      <c r="BH11" s="188">
        <v>1500389.1</v>
      </c>
      <c r="BI11" s="160">
        <v>1491654.0109999999</v>
      </c>
      <c r="BJ11" s="160">
        <v>1125291.825</v>
      </c>
      <c r="BK11" s="160">
        <f t="shared" si="50"/>
        <v>99.417811752964596</v>
      </c>
      <c r="BL11" s="160">
        <v>829663.67780000006</v>
      </c>
      <c r="BM11" s="160">
        <f t="shared" si="12"/>
        <v>73.728757231485275</v>
      </c>
      <c r="BN11" s="160">
        <f t="shared" si="13"/>
        <v>55.296567923613949</v>
      </c>
      <c r="BO11" s="160">
        <v>1588777.1</v>
      </c>
      <c r="BP11" s="160">
        <v>1191582.8250000002</v>
      </c>
      <c r="BQ11" s="160">
        <v>847431.02760000003</v>
      </c>
      <c r="BR11" s="160">
        <f t="shared" si="14"/>
        <v>71.118096855751503</v>
      </c>
      <c r="BS11" s="160">
        <f t="shared" si="15"/>
        <v>53.338572641813627</v>
      </c>
      <c r="BT11" s="157">
        <f t="shared" si="16"/>
        <v>5.8910052065827472</v>
      </c>
      <c r="BU11" s="185">
        <f t="shared" si="17"/>
        <v>17767.349799999967</v>
      </c>
      <c r="BV11" s="471">
        <v>47922.400000000001</v>
      </c>
      <c r="BW11" s="157">
        <v>68670.002300000007</v>
      </c>
      <c r="BX11" s="157">
        <v>35941.800000000003</v>
      </c>
      <c r="BY11" s="157">
        <f t="shared" si="18"/>
        <v>143.2941636896316</v>
      </c>
      <c r="BZ11" s="160">
        <v>48509.1489</v>
      </c>
      <c r="CA11" s="160">
        <f t="shared" si="71"/>
        <v>134.96583059279169</v>
      </c>
      <c r="CB11" s="160">
        <f t="shared" si="72"/>
        <v>101.22437294459377</v>
      </c>
      <c r="CC11" s="160">
        <v>69230.399999999994</v>
      </c>
      <c r="CD11" s="160">
        <v>51922.799999999996</v>
      </c>
      <c r="CE11" s="160">
        <v>115864.9808</v>
      </c>
      <c r="CF11" s="160">
        <f t="shared" si="73"/>
        <v>223.14856055528597</v>
      </c>
      <c r="CG11" s="160">
        <f t="shared" si="74"/>
        <v>167.36142041646445</v>
      </c>
      <c r="CH11" s="160">
        <f t="shared" si="75"/>
        <v>44.463549404871173</v>
      </c>
      <c r="CI11" s="172">
        <f t="shared" si="76"/>
        <v>67355.831900000005</v>
      </c>
      <c r="CJ11" s="188">
        <v>50400</v>
      </c>
      <c r="CK11" s="160">
        <v>58526.149999999994</v>
      </c>
      <c r="CL11" s="160">
        <v>37800</v>
      </c>
      <c r="CM11" s="160">
        <f t="shared" si="77"/>
        <v>116.12331349206349</v>
      </c>
      <c r="CN11" s="160">
        <v>45320.75</v>
      </c>
      <c r="CO11" s="160">
        <f t="shared" si="78"/>
        <v>119.89616402116403</v>
      </c>
      <c r="CP11" s="160">
        <f t="shared" si="79"/>
        <v>89.922123015873012</v>
      </c>
      <c r="CQ11" s="160">
        <v>56000</v>
      </c>
      <c r="CR11" s="160">
        <v>42000</v>
      </c>
      <c r="CS11" s="160">
        <v>42333.649999999994</v>
      </c>
      <c r="CT11" s="160">
        <f t="shared" si="23"/>
        <v>100.79440476190476</v>
      </c>
      <c r="CU11" s="160">
        <f t="shared" si="24"/>
        <v>75.595803571428561</v>
      </c>
      <c r="CV11" s="160">
        <f t="shared" si="25"/>
        <v>11.111111111111114</v>
      </c>
      <c r="CW11" s="172">
        <f t="shared" si="26"/>
        <v>-2987.1000000000058</v>
      </c>
      <c r="CX11" s="188">
        <v>363867.3</v>
      </c>
      <c r="CY11" s="160">
        <v>393296.02490000002</v>
      </c>
      <c r="CZ11" s="160">
        <v>277400.47499999998</v>
      </c>
      <c r="DA11" s="160">
        <f t="shared" si="27"/>
        <v>108.08776301140554</v>
      </c>
      <c r="DB11" s="158">
        <v>231857.42680000002</v>
      </c>
      <c r="DC11" s="158">
        <f t="shared" si="51"/>
        <v>83.582202517857993</v>
      </c>
      <c r="DD11" s="160">
        <f t="shared" si="52"/>
        <v>63.720325184483471</v>
      </c>
      <c r="DE11" s="158">
        <v>383990.5</v>
      </c>
      <c r="DF11" s="158">
        <v>287992.875</v>
      </c>
      <c r="DG11" s="160">
        <v>265958.81819999998</v>
      </c>
      <c r="DH11" s="199">
        <f t="shared" si="28"/>
        <v>92.349096553169929</v>
      </c>
      <c r="DI11" s="199">
        <f t="shared" si="29"/>
        <v>69.261822414877443</v>
      </c>
      <c r="DJ11" s="199">
        <f t="shared" si="30"/>
        <v>5.5303678016683619</v>
      </c>
      <c r="DK11" s="172">
        <f t="shared" si="31"/>
        <v>34101.391399999964</v>
      </c>
      <c r="DL11" s="188">
        <v>544686.80000000005</v>
      </c>
      <c r="DM11" s="160">
        <v>513123.31829999993</v>
      </c>
      <c r="DN11" s="160">
        <v>410261.1</v>
      </c>
      <c r="DO11" s="160">
        <f t="shared" si="32"/>
        <v>94.205205321663726</v>
      </c>
      <c r="DP11" s="160">
        <v>317086.13339999999</v>
      </c>
      <c r="DQ11" s="160">
        <f t="shared" si="53"/>
        <v>77.288861507951893</v>
      </c>
      <c r="DR11" s="160">
        <f t="shared" si="54"/>
        <v>58.214396493544541</v>
      </c>
      <c r="DS11" s="160">
        <v>549471.9</v>
      </c>
      <c r="DT11" s="160">
        <v>412103.92500000005</v>
      </c>
      <c r="DU11" s="160">
        <v>358191.45699999994</v>
      </c>
      <c r="DV11" s="160">
        <f t="shared" si="33"/>
        <v>86.91774944875857</v>
      </c>
      <c r="DW11" s="160">
        <f t="shared" si="34"/>
        <v>65.188312086568928</v>
      </c>
      <c r="DX11" s="159">
        <v>281477.40000000002</v>
      </c>
      <c r="DY11" s="159">
        <v>211108.05000000002</v>
      </c>
      <c r="DZ11" s="159">
        <v>150377.076</v>
      </c>
      <c r="EA11" s="160">
        <f t="shared" si="55"/>
        <v>71.232279394366998</v>
      </c>
      <c r="EB11" s="160">
        <f t="shared" si="56"/>
        <v>53.424209545775248</v>
      </c>
      <c r="EC11" s="160">
        <f t="shared" si="35"/>
        <v>0.87850485820474944</v>
      </c>
      <c r="ED11" s="172">
        <f>DU11-DP11</f>
        <v>41105.323599999945</v>
      </c>
    </row>
    <row r="12" spans="1:134" s="140" customFormat="1" ht="34.5" customHeight="1" x14ac:dyDescent="0.25">
      <c r="A12" s="171">
        <v>6</v>
      </c>
      <c r="B12" s="156" t="s">
        <v>49</v>
      </c>
      <c r="C12" s="160">
        <v>23427714.513999999</v>
      </c>
      <c r="D12" s="160">
        <v>18608376.971900001</v>
      </c>
      <c r="E12" s="160">
        <v>17929738.704000004</v>
      </c>
      <c r="F12" s="160">
        <f t="shared" si="37"/>
        <v>79.428904431885385</v>
      </c>
      <c r="G12" s="160">
        <v>12239587.149</v>
      </c>
      <c r="H12" s="160">
        <f t="shared" ref="H12" si="91">G12/E12*100</f>
        <v>68.264169105093714</v>
      </c>
      <c r="I12" s="160">
        <f t="shared" si="39"/>
        <v>52.244051128785237</v>
      </c>
      <c r="J12" s="160">
        <v>23651729.039299995</v>
      </c>
      <c r="K12" s="160">
        <v>17738796.779475</v>
      </c>
      <c r="L12" s="160">
        <v>12291576.431299999</v>
      </c>
      <c r="M12" s="160">
        <f t="shared" si="58"/>
        <v>69.2920528044055</v>
      </c>
      <c r="N12" s="160">
        <f t="shared" si="59"/>
        <v>51.969039603304132</v>
      </c>
      <c r="O12" s="160">
        <f t="shared" si="85"/>
        <v>0.95619453261703313</v>
      </c>
      <c r="P12" s="160">
        <f t="shared" si="81"/>
        <v>51989.282299999148</v>
      </c>
      <c r="Q12" s="185">
        <v>11270147.256100429</v>
      </c>
      <c r="R12" s="188">
        <v>3837882.6770000001</v>
      </c>
      <c r="S12" s="160">
        <v>4273437.1858999999</v>
      </c>
      <c r="T12" s="160">
        <v>2671478.1854999997</v>
      </c>
      <c r="U12" s="160">
        <f t="shared" si="61"/>
        <v>111.34882292025831</v>
      </c>
      <c r="V12" s="160">
        <v>2234876.5470000003</v>
      </c>
      <c r="W12" s="160">
        <f t="shared" si="40"/>
        <v>83.656926683146992</v>
      </c>
      <c r="X12" s="160">
        <f t="shared" si="41"/>
        <v>58.232018409352747</v>
      </c>
      <c r="Y12" s="160">
        <v>4065263.2059999998</v>
      </c>
      <c r="Z12" s="160">
        <v>3048947.4044999997</v>
      </c>
      <c r="AA12" s="160">
        <v>2540381.8143000007</v>
      </c>
      <c r="AB12" s="160">
        <f t="shared" si="42"/>
        <v>83.31996185144429</v>
      </c>
      <c r="AC12" s="160">
        <f t="shared" si="43"/>
        <v>62.489971388583221</v>
      </c>
      <c r="AD12" s="160">
        <f>Y12/R12*100-100</f>
        <v>5.9246347045121013</v>
      </c>
      <c r="AE12" s="172">
        <f>AA12-V12</f>
        <v>305505.26730000041</v>
      </c>
      <c r="AF12" s="188">
        <f t="shared" si="3"/>
        <v>2741582.2080000001</v>
      </c>
      <c r="AG12" s="160">
        <f t="shared" si="4"/>
        <v>2762815.6223000004</v>
      </c>
      <c r="AH12" s="160">
        <f t="shared" si="5"/>
        <v>2059209.156</v>
      </c>
      <c r="AI12" s="160">
        <f t="shared" si="64"/>
        <v>100.77449489707224</v>
      </c>
      <c r="AJ12" s="160">
        <f t="shared" si="6"/>
        <v>1593386.4172999999</v>
      </c>
      <c r="AK12" s="160">
        <f t="shared" si="65"/>
        <v>77.378561214011995</v>
      </c>
      <c r="AL12" s="160">
        <f t="shared" si="66"/>
        <v>58.119228110339407</v>
      </c>
      <c r="AM12" s="160">
        <f t="shared" si="7"/>
        <v>3064575.2600000002</v>
      </c>
      <c r="AN12" s="160">
        <f t="shared" si="8"/>
        <v>2298431.4449999998</v>
      </c>
      <c r="AO12" s="160">
        <f t="shared" si="9"/>
        <v>1795235.1385000004</v>
      </c>
      <c r="AP12" s="160">
        <f t="shared" si="67"/>
        <v>78.106969098658524</v>
      </c>
      <c r="AQ12" s="160">
        <f t="shared" si="68"/>
        <v>58.580226823993875</v>
      </c>
      <c r="AR12" s="160">
        <f t="shared" si="69"/>
        <v>11.781264521541573</v>
      </c>
      <c r="AS12" s="172">
        <f>AO12-AJ12</f>
        <v>201848.72120000049</v>
      </c>
      <c r="AT12" s="188">
        <v>555375.79599999997</v>
      </c>
      <c r="AU12" s="160">
        <v>701292.83660000027</v>
      </c>
      <c r="AV12" s="160">
        <v>416531.84699999995</v>
      </c>
      <c r="AW12" s="160">
        <f t="shared" si="44"/>
        <v>126.27356857301723</v>
      </c>
      <c r="AX12" s="160">
        <v>326288.83860000002</v>
      </c>
      <c r="AY12" s="160">
        <f t="shared" si="45"/>
        <v>78.334667793120758</v>
      </c>
      <c r="AZ12" s="160">
        <f t="shared" si="46"/>
        <v>58.751000844840576</v>
      </c>
      <c r="BA12" s="160">
        <v>664933.83699999994</v>
      </c>
      <c r="BB12" s="160">
        <v>498700.37774999999</v>
      </c>
      <c r="BC12" s="160">
        <v>440289.23840000015</v>
      </c>
      <c r="BD12" s="160">
        <f t="shared" si="47"/>
        <v>88.287328031806396</v>
      </c>
      <c r="BE12" s="160">
        <f t="shared" si="48"/>
        <v>66.215496023854797</v>
      </c>
      <c r="BF12" s="160">
        <f t="shared" si="10"/>
        <v>19.726830335256437</v>
      </c>
      <c r="BG12" s="172">
        <f t="shared" si="49"/>
        <v>114000.39980000013</v>
      </c>
      <c r="BH12" s="188">
        <v>1652719.8020000001</v>
      </c>
      <c r="BI12" s="160">
        <v>1464754.3617999998</v>
      </c>
      <c r="BJ12" s="160">
        <v>1241414.8514999999</v>
      </c>
      <c r="BK12" s="160">
        <f t="shared" si="50"/>
        <v>88.626902154101487</v>
      </c>
      <c r="BL12" s="160">
        <v>883408.58779999998</v>
      </c>
      <c r="BM12" s="160">
        <f t="shared" si="12"/>
        <v>71.161432194288523</v>
      </c>
      <c r="BN12" s="160">
        <f t="shared" si="13"/>
        <v>53.451806333473087</v>
      </c>
      <c r="BO12" s="160">
        <v>1875464.615</v>
      </c>
      <c r="BP12" s="160">
        <v>1406598.4612499999</v>
      </c>
      <c r="BQ12" s="160">
        <v>945233.31299999997</v>
      </c>
      <c r="BR12" s="160">
        <f t="shared" si="14"/>
        <v>67.199939360092912</v>
      </c>
      <c r="BS12" s="160">
        <f t="shared" si="15"/>
        <v>50.399954520069677</v>
      </c>
      <c r="BT12" s="157">
        <f t="shared" si="16"/>
        <v>13.47746984881833</v>
      </c>
      <c r="BU12" s="185">
        <f t="shared" si="17"/>
        <v>61824.725199999986</v>
      </c>
      <c r="BV12" s="471">
        <v>142249.60999999999</v>
      </c>
      <c r="BW12" s="157">
        <v>165300.97800000003</v>
      </c>
      <c r="BX12" s="157">
        <v>106687.20749999999</v>
      </c>
      <c r="BY12" s="157">
        <f t="shared" si="18"/>
        <v>116.20487254762952</v>
      </c>
      <c r="BZ12" s="160">
        <v>120667.91</v>
      </c>
      <c r="CA12" s="160">
        <f t="shared" si="71"/>
        <v>113.10438507822039</v>
      </c>
      <c r="CB12" s="160">
        <f t="shared" si="72"/>
        <v>84.828288808665292</v>
      </c>
      <c r="CC12" s="160">
        <v>152256.62</v>
      </c>
      <c r="CD12" s="160">
        <v>114192.465</v>
      </c>
      <c r="CE12" s="160">
        <v>161105.88099999999</v>
      </c>
      <c r="CF12" s="160">
        <f t="shared" si="73"/>
        <v>141.08275970748156</v>
      </c>
      <c r="CG12" s="160">
        <f t="shared" si="74"/>
        <v>105.81206978061117</v>
      </c>
      <c r="CH12" s="160">
        <f t="shared" si="75"/>
        <v>7.0348242079538892</v>
      </c>
      <c r="CI12" s="172">
        <f t="shared" si="76"/>
        <v>40437.97099999999</v>
      </c>
      <c r="CJ12" s="188">
        <v>71300</v>
      </c>
      <c r="CK12" s="160">
        <v>94753.75</v>
      </c>
      <c r="CL12" s="160">
        <v>53475</v>
      </c>
      <c r="CM12" s="160">
        <f t="shared" si="77"/>
        <v>132.8944600280505</v>
      </c>
      <c r="CN12" s="160">
        <v>70732.800000000003</v>
      </c>
      <c r="CO12" s="160">
        <f t="shared" si="78"/>
        <v>132.2726507713885</v>
      </c>
      <c r="CP12" s="160">
        <f t="shared" si="79"/>
        <v>99.204488078541374</v>
      </c>
      <c r="CQ12" s="160">
        <v>77300</v>
      </c>
      <c r="CR12" s="160">
        <v>57975</v>
      </c>
      <c r="CS12" s="160">
        <v>67184.099999999991</v>
      </c>
      <c r="CT12" s="160">
        <f t="shared" si="23"/>
        <v>115.88460543337644</v>
      </c>
      <c r="CU12" s="160">
        <f t="shared" si="24"/>
        <v>86.91345407503232</v>
      </c>
      <c r="CV12" s="160">
        <f t="shared" si="25"/>
        <v>8.4151472650771524</v>
      </c>
      <c r="CW12" s="172">
        <f t="shared" si="26"/>
        <v>-3548.7000000000116</v>
      </c>
      <c r="CX12" s="188">
        <v>319937</v>
      </c>
      <c r="CY12" s="160">
        <v>336713.69590000005</v>
      </c>
      <c r="CZ12" s="160">
        <v>241100.25</v>
      </c>
      <c r="DA12" s="160">
        <f t="shared" si="27"/>
        <v>105.2437498319982</v>
      </c>
      <c r="DB12" s="158">
        <v>192288.28089999995</v>
      </c>
      <c r="DC12" s="158">
        <f t="shared" si="51"/>
        <v>79.754492539928918</v>
      </c>
      <c r="DD12" s="160">
        <f t="shared" si="52"/>
        <v>60.101920346818261</v>
      </c>
      <c r="DE12" s="158">
        <v>294620.18799999997</v>
      </c>
      <c r="DF12" s="158">
        <v>220965.141</v>
      </c>
      <c r="DG12" s="160">
        <v>181422.6061</v>
      </c>
      <c r="DH12" s="199">
        <f t="shared" si="28"/>
        <v>82.104627580148488</v>
      </c>
      <c r="DI12" s="199">
        <f t="shared" si="29"/>
        <v>61.578470685111377</v>
      </c>
      <c r="DJ12" s="199">
        <f t="shared" si="30"/>
        <v>-7.9130616340092104</v>
      </c>
      <c r="DK12" s="172">
        <f t="shared" si="31"/>
        <v>-10865.67479999995</v>
      </c>
      <c r="DL12" s="188">
        <v>659069.71000000008</v>
      </c>
      <c r="DM12" s="160">
        <v>721247.35939999984</v>
      </c>
      <c r="DN12" s="160">
        <v>494302.28249999997</v>
      </c>
      <c r="DO12" s="160">
        <f t="shared" si="32"/>
        <v>109.43415369521378</v>
      </c>
      <c r="DP12" s="160">
        <v>488870.3823</v>
      </c>
      <c r="DQ12" s="160">
        <f t="shared" si="53"/>
        <v>98.901097487851473</v>
      </c>
      <c r="DR12" s="160">
        <f t="shared" si="54"/>
        <v>74.175823115888591</v>
      </c>
      <c r="DS12" s="160">
        <v>754702.5</v>
      </c>
      <c r="DT12" s="160">
        <v>566026.875</v>
      </c>
      <c r="DU12" s="160">
        <v>493724.18490000005</v>
      </c>
      <c r="DV12" s="160">
        <f t="shared" si="33"/>
        <v>87.226279653240852</v>
      </c>
      <c r="DW12" s="160">
        <f t="shared" si="34"/>
        <v>65.419709739930639</v>
      </c>
      <c r="DX12" s="159">
        <v>366022.3</v>
      </c>
      <c r="DY12" s="159">
        <v>274516.72499999998</v>
      </c>
      <c r="DZ12" s="159">
        <v>246528.60389999999</v>
      </c>
      <c r="EA12" s="160">
        <f t="shared" si="55"/>
        <v>89.804584365488111</v>
      </c>
      <c r="EB12" s="160">
        <f t="shared" si="56"/>
        <v>67.353438274116087</v>
      </c>
      <c r="EC12" s="160">
        <f t="shared" si="35"/>
        <v>14.510269330993822</v>
      </c>
      <c r="ED12" s="172">
        <f t="shared" si="36"/>
        <v>4853.8026000000536</v>
      </c>
    </row>
    <row r="13" spans="1:134" s="140" customFormat="1" ht="34.5" customHeight="1" x14ac:dyDescent="0.25">
      <c r="A13" s="171">
        <v>7</v>
      </c>
      <c r="B13" s="156" t="s">
        <v>50</v>
      </c>
      <c r="C13" s="160">
        <v>22753681.579</v>
      </c>
      <c r="D13" s="160">
        <v>20388815.786499999</v>
      </c>
      <c r="E13" s="160">
        <v>12669134.005483333</v>
      </c>
      <c r="F13" s="160">
        <f t="shared" si="37"/>
        <v>89.606667456036647</v>
      </c>
      <c r="G13" s="160">
        <v>12593989.583700001</v>
      </c>
      <c r="H13" s="160">
        <f t="shared" ref="H13" si="92">G13/E13*100</f>
        <v>99.406870100586133</v>
      </c>
      <c r="I13" s="160">
        <f t="shared" si="39"/>
        <v>55.349238935132774</v>
      </c>
      <c r="J13" s="160">
        <v>26744191.248999998</v>
      </c>
      <c r="K13" s="160">
        <v>15945564.499600001</v>
      </c>
      <c r="L13" s="160">
        <v>15219938.447399998</v>
      </c>
      <c r="M13" s="160">
        <f t="shared" si="58"/>
        <v>95.449354883496255</v>
      </c>
      <c r="N13" s="160">
        <f t="shared" si="59"/>
        <v>56.909323993744223</v>
      </c>
      <c r="O13" s="160">
        <f t="shared" si="85"/>
        <v>17.537863734908512</v>
      </c>
      <c r="P13" s="160">
        <f>L13-G13</f>
        <v>2625948.8636999968</v>
      </c>
      <c r="Q13" s="185">
        <v>9508773.2307709958</v>
      </c>
      <c r="R13" s="188">
        <v>8490203.8600000013</v>
      </c>
      <c r="S13" s="160">
        <v>8764031.1992000006</v>
      </c>
      <c r="T13" s="160">
        <v>5548624.4663166674</v>
      </c>
      <c r="U13" s="160">
        <f t="shared" si="61"/>
        <v>103.22521512693099</v>
      </c>
      <c r="V13" s="160">
        <v>5427249.3352000006</v>
      </c>
      <c r="W13" s="160">
        <f>V13/T13*100</f>
        <v>97.812518546650921</v>
      </c>
      <c r="X13" s="160">
        <f>V13/R13*100</f>
        <v>63.923663373614204</v>
      </c>
      <c r="Y13" s="160">
        <v>10178223.179</v>
      </c>
      <c r="Z13" s="160">
        <v>7788555.7662666673</v>
      </c>
      <c r="AA13" s="160">
        <v>6895261.4693999998</v>
      </c>
      <c r="AB13" s="160">
        <f t="shared" si="42"/>
        <v>88.53068112145192</v>
      </c>
      <c r="AC13" s="160">
        <f t="shared" si="43"/>
        <v>67.745237534450027</v>
      </c>
      <c r="AD13" s="160">
        <f>Y13/R13*100-100</f>
        <v>19.881964518576339</v>
      </c>
      <c r="AE13" s="172">
        <f>AA13-V13</f>
        <v>1468012.1341999993</v>
      </c>
      <c r="AF13" s="188">
        <f t="shared" si="3"/>
        <v>5336452.2590000005</v>
      </c>
      <c r="AG13" s="160">
        <f t="shared" si="4"/>
        <v>6020517.9519000007</v>
      </c>
      <c r="AH13" s="160">
        <f t="shared" si="5"/>
        <v>3387078.1796499994</v>
      </c>
      <c r="AI13" s="160">
        <f t="shared" si="64"/>
        <v>112.81873536386115</v>
      </c>
      <c r="AJ13" s="160">
        <f t="shared" si="6"/>
        <v>3518506.4494000007</v>
      </c>
      <c r="AK13" s="160">
        <f t="shared" si="65"/>
        <v>103.88028450419714</v>
      </c>
      <c r="AL13" s="160">
        <f t="shared" si="66"/>
        <v>65.933438146401315</v>
      </c>
      <c r="AM13" s="160">
        <f t="shared" si="7"/>
        <v>6730368.3159999996</v>
      </c>
      <c r="AN13" s="160">
        <f t="shared" si="8"/>
        <v>5259905.8804000011</v>
      </c>
      <c r="AO13" s="160">
        <f t="shared" si="9"/>
        <v>5004533.1053999988</v>
      </c>
      <c r="AP13" s="160">
        <f t="shared" si="67"/>
        <v>95.144917403339889</v>
      </c>
      <c r="AQ13" s="160">
        <f t="shared" si="68"/>
        <v>74.357492345594224</v>
      </c>
      <c r="AR13" s="160">
        <f t="shared" si="69"/>
        <v>26.120650749739966</v>
      </c>
      <c r="AS13" s="172">
        <f t="shared" si="88"/>
        <v>1486026.6559999981</v>
      </c>
      <c r="AT13" s="188">
        <v>1893440.5590000004</v>
      </c>
      <c r="AU13" s="160">
        <v>2125067.4987000003</v>
      </c>
      <c r="AV13" s="160">
        <v>1285980.1513166665</v>
      </c>
      <c r="AW13" s="160">
        <f t="shared" si="44"/>
        <v>112.23312443578008</v>
      </c>
      <c r="AX13" s="160">
        <v>1156278.7579999999</v>
      </c>
      <c r="AY13" s="160">
        <f t="shared" si="45"/>
        <v>89.914199438936109</v>
      </c>
      <c r="AZ13" s="160">
        <f t="shared" si="46"/>
        <v>61.067602703655808</v>
      </c>
      <c r="BA13" s="160">
        <v>2938532.4280000003</v>
      </c>
      <c r="BB13" s="160">
        <v>2154356.9772000001</v>
      </c>
      <c r="BC13" s="160">
        <v>1678867.5549999997</v>
      </c>
      <c r="BD13" s="160">
        <f t="shared" si="47"/>
        <v>77.928939946712532</v>
      </c>
      <c r="BE13" s="160">
        <f t="shared" si="48"/>
        <v>57.132857851177668</v>
      </c>
      <c r="BF13" s="160">
        <f t="shared" si="10"/>
        <v>55.195388312160901</v>
      </c>
      <c r="BG13" s="172">
        <f t="shared" si="49"/>
        <v>522588.79699999979</v>
      </c>
      <c r="BH13" s="188">
        <v>1992659.2999999998</v>
      </c>
      <c r="BI13" s="160">
        <v>2255582.1861</v>
      </c>
      <c r="BJ13" s="160">
        <v>1358233.855</v>
      </c>
      <c r="BK13" s="160">
        <f t="shared" si="50"/>
        <v>113.19457300603271</v>
      </c>
      <c r="BL13" s="160">
        <v>1349293.5281000002</v>
      </c>
      <c r="BM13" s="160">
        <f t="shared" si="12"/>
        <v>99.341768218551749</v>
      </c>
      <c r="BN13" s="160">
        <f t="shared" si="13"/>
        <v>67.713207576428161</v>
      </c>
      <c r="BO13" s="160">
        <v>2186997.9</v>
      </c>
      <c r="BP13" s="160">
        <v>1603798.4600000004</v>
      </c>
      <c r="BQ13" s="160">
        <v>1471442.2514</v>
      </c>
      <c r="BR13" s="160">
        <f t="shared" si="14"/>
        <v>91.747329112661674</v>
      </c>
      <c r="BS13" s="160">
        <f t="shared" si="15"/>
        <v>67.281374682618576</v>
      </c>
      <c r="BT13" s="157">
        <f t="shared" si="16"/>
        <v>9.752725917571567</v>
      </c>
      <c r="BU13" s="185">
        <f t="shared" si="17"/>
        <v>122148.72329999972</v>
      </c>
      <c r="BV13" s="471">
        <v>1019891.0000000001</v>
      </c>
      <c r="BW13" s="157">
        <v>1184822.1677999999</v>
      </c>
      <c r="BX13" s="157">
        <v>443135.55</v>
      </c>
      <c r="BY13" s="157">
        <f t="shared" si="18"/>
        <v>116.17145045892157</v>
      </c>
      <c r="BZ13" s="160">
        <v>727255.34580000001</v>
      </c>
      <c r="CA13" s="160">
        <f t="shared" si="71"/>
        <v>164.11577581622598</v>
      </c>
      <c r="CB13" s="160">
        <f t="shared" si="72"/>
        <v>71.307163785149584</v>
      </c>
      <c r="CC13" s="160">
        <v>1181752.2</v>
      </c>
      <c r="CD13" s="160">
        <v>1194951.7683333333</v>
      </c>
      <c r="CE13" s="160">
        <v>1549682.2379999997</v>
      </c>
      <c r="CF13" s="160">
        <f t="shared" si="73"/>
        <v>129.68575628465985</v>
      </c>
      <c r="CG13" s="160">
        <f t="shared" si="74"/>
        <v>131.13427992772085</v>
      </c>
      <c r="CH13" s="160">
        <f t="shared" si="75"/>
        <v>15.870441056936471</v>
      </c>
      <c r="CI13" s="172">
        <f t="shared" si="76"/>
        <v>822426.89219999965</v>
      </c>
      <c r="CJ13" s="188">
        <v>116500</v>
      </c>
      <c r="CK13" s="160">
        <v>123544.00000000001</v>
      </c>
      <c r="CL13" s="160">
        <v>87375</v>
      </c>
      <c r="CM13" s="160">
        <f t="shared" si="77"/>
        <v>106.04635193133048</v>
      </c>
      <c r="CN13" s="160">
        <v>92536.7</v>
      </c>
      <c r="CO13" s="160">
        <f t="shared" si="78"/>
        <v>105.90752503576537</v>
      </c>
      <c r="CP13" s="160">
        <f t="shared" si="79"/>
        <v>79.430643776824027</v>
      </c>
      <c r="CQ13" s="160">
        <v>126000</v>
      </c>
      <c r="CR13" s="160">
        <v>92400.000000000015</v>
      </c>
      <c r="CS13" s="160">
        <v>89717.8</v>
      </c>
      <c r="CT13" s="160">
        <f t="shared" si="23"/>
        <v>97.097186147186136</v>
      </c>
      <c r="CU13" s="160">
        <f t="shared" si="24"/>
        <v>71.204603174603179</v>
      </c>
      <c r="CV13" s="160">
        <f t="shared" si="25"/>
        <v>8.1545064377682479</v>
      </c>
      <c r="CW13" s="172">
        <f t="shared" si="26"/>
        <v>-2818.8999999999942</v>
      </c>
      <c r="CX13" s="188">
        <v>313961.39999999997</v>
      </c>
      <c r="CY13" s="160">
        <v>331502.09930000006</v>
      </c>
      <c r="CZ13" s="160">
        <v>212353.62333333329</v>
      </c>
      <c r="DA13" s="160">
        <f t="shared" si="27"/>
        <v>105.58689676501636</v>
      </c>
      <c r="DB13" s="158">
        <v>193142.11749999999</v>
      </c>
      <c r="DC13" s="158">
        <f t="shared" si="51"/>
        <v>90.953059556145718</v>
      </c>
      <c r="DD13" s="160">
        <f t="shared" si="52"/>
        <v>61.517790881299426</v>
      </c>
      <c r="DE13" s="158">
        <v>297085.788</v>
      </c>
      <c r="DF13" s="158">
        <v>214398.67486666667</v>
      </c>
      <c r="DG13" s="160">
        <v>214823.261</v>
      </c>
      <c r="DH13" s="199">
        <f t="shared" si="28"/>
        <v>100.19803580110622</v>
      </c>
      <c r="DI13" s="199">
        <f t="shared" si="29"/>
        <v>72.310177624518346</v>
      </c>
      <c r="DJ13" s="199">
        <f t="shared" si="30"/>
        <v>-5.37505948183437</v>
      </c>
      <c r="DK13" s="172">
        <f t="shared" si="31"/>
        <v>21681.143500000006</v>
      </c>
      <c r="DL13" s="188">
        <v>1777915</v>
      </c>
      <c r="DM13" s="160">
        <v>1750927.9909999999</v>
      </c>
      <c r="DN13" s="160">
        <v>1228681.1666666663</v>
      </c>
      <c r="DO13" s="160">
        <f t="shared" si="32"/>
        <v>98.482097906817813</v>
      </c>
      <c r="DP13" s="160">
        <v>1243186.7277000002</v>
      </c>
      <c r="DQ13" s="160">
        <f t="shared" si="53"/>
        <v>101.18057974899106</v>
      </c>
      <c r="DR13" s="160">
        <f t="shared" si="54"/>
        <v>69.923856185475699</v>
      </c>
      <c r="DS13" s="160">
        <v>2187499.5</v>
      </c>
      <c r="DT13" s="160">
        <v>1604166.3000000003</v>
      </c>
      <c r="DU13" s="160">
        <v>1313301.2083000003</v>
      </c>
      <c r="DV13" s="160">
        <f t="shared" si="33"/>
        <v>81.868145983368436</v>
      </c>
      <c r="DW13" s="160">
        <f t="shared" si="34"/>
        <v>60.03664038780353</v>
      </c>
      <c r="DX13" s="159">
        <v>664764.20000000007</v>
      </c>
      <c r="DY13" s="159">
        <v>487493.74666666676</v>
      </c>
      <c r="DZ13" s="159">
        <v>505274.13030000002</v>
      </c>
      <c r="EA13" s="160">
        <f t="shared" si="55"/>
        <v>103.64730496645549</v>
      </c>
      <c r="EB13" s="160">
        <f t="shared" si="56"/>
        <v>76.008023642067357</v>
      </c>
      <c r="EC13" s="160">
        <f t="shared" si="35"/>
        <v>23.037349929552306</v>
      </c>
      <c r="ED13" s="172">
        <f>DU13-DP13</f>
        <v>70114.480600000126</v>
      </c>
    </row>
    <row r="14" spans="1:134" s="140" customFormat="1" ht="34.5" customHeight="1" x14ac:dyDescent="0.25">
      <c r="A14" s="171">
        <v>8</v>
      </c>
      <c r="B14" s="156" t="s">
        <v>51</v>
      </c>
      <c r="C14" s="160">
        <v>18064853.276040431</v>
      </c>
      <c r="D14" s="160">
        <v>18187545.081640434</v>
      </c>
      <c r="E14" s="160">
        <v>13444798.135925543</v>
      </c>
      <c r="F14" s="160">
        <f t="shared" si="37"/>
        <v>100.67917410523744</v>
      </c>
      <c r="G14" s="160">
        <v>11886754.790800001</v>
      </c>
      <c r="H14" s="160">
        <f t="shared" ref="H14" si="93">G14/E14*100</f>
        <v>88.411552710766784</v>
      </c>
      <c r="I14" s="160">
        <f t="shared" si="39"/>
        <v>65.800450239833978</v>
      </c>
      <c r="J14" s="160">
        <v>18454602.020600915</v>
      </c>
      <c r="K14" s="160">
        <v>14233638.032145215</v>
      </c>
      <c r="L14" s="160">
        <v>11402392.896103077</v>
      </c>
      <c r="M14" s="160">
        <f t="shared" si="58"/>
        <v>80.108773809984058</v>
      </c>
      <c r="N14" s="160">
        <f t="shared" si="59"/>
        <v>61.786176062613322</v>
      </c>
      <c r="O14" s="160">
        <f t="shared" si="85"/>
        <v>2.1574974266600435</v>
      </c>
      <c r="P14" s="160">
        <f t="shared" si="81"/>
        <v>-484361.89469692484</v>
      </c>
      <c r="Q14" s="185">
        <v>10696112.288764473</v>
      </c>
      <c r="R14" s="188">
        <v>4635814.1880000001</v>
      </c>
      <c r="S14" s="160">
        <v>4540288.3357999995</v>
      </c>
      <c r="T14" s="160">
        <v>3065667.9201452178</v>
      </c>
      <c r="U14" s="160">
        <f t="shared" si="61"/>
        <v>97.939394282728728</v>
      </c>
      <c r="V14" s="160">
        <v>2729070.3300000005</v>
      </c>
      <c r="W14" s="160">
        <f t="shared" si="40"/>
        <v>89.020415814336701</v>
      </c>
      <c r="X14" s="160">
        <f t="shared" si="41"/>
        <v>58.869277743364123</v>
      </c>
      <c r="Y14" s="160">
        <v>4932191.96</v>
      </c>
      <c r="Z14" s="160">
        <v>3484736.3321452173</v>
      </c>
      <c r="AA14" s="160">
        <v>2770408.7714999998</v>
      </c>
      <c r="AB14" s="160">
        <f t="shared" si="42"/>
        <v>79.501245071087652</v>
      </c>
      <c r="AC14" s="160">
        <f t="shared" si="43"/>
        <v>56.169930002075589</v>
      </c>
      <c r="AD14" s="160">
        <f t="shared" si="62"/>
        <v>6.3932193996727875</v>
      </c>
      <c r="AE14" s="172">
        <f t="shared" si="63"/>
        <v>41338.441499999259</v>
      </c>
      <c r="AF14" s="188">
        <f t="shared" si="3"/>
        <v>3213581.7090000003</v>
      </c>
      <c r="AG14" s="160">
        <f t="shared" si="4"/>
        <v>2984340.3735000002</v>
      </c>
      <c r="AH14" s="160">
        <f t="shared" si="5"/>
        <v>2245682.7260977868</v>
      </c>
      <c r="AI14" s="160">
        <f t="shared" si="64"/>
        <v>92.866484929946438</v>
      </c>
      <c r="AJ14" s="160">
        <f t="shared" si="6"/>
        <v>1810393.7294999999</v>
      </c>
      <c r="AK14" s="160">
        <f t="shared" si="65"/>
        <v>80.616629787495967</v>
      </c>
      <c r="AL14" s="160">
        <f t="shared" si="66"/>
        <v>56.335699336033272</v>
      </c>
      <c r="AM14" s="160">
        <f t="shared" si="7"/>
        <v>3597960.36</v>
      </c>
      <c r="AN14" s="160">
        <f t="shared" si="8"/>
        <v>2607403.8360977871</v>
      </c>
      <c r="AO14" s="160">
        <f t="shared" si="9"/>
        <v>1953518.2616000001</v>
      </c>
      <c r="AP14" s="160">
        <f t="shared" si="67"/>
        <v>74.921967765592257</v>
      </c>
      <c r="AQ14" s="160">
        <f>AO14/AM14*100</f>
        <v>54.295157982229689</v>
      </c>
      <c r="AR14" s="160">
        <f t="shared" si="69"/>
        <v>11.961066679073483</v>
      </c>
      <c r="AS14" s="172">
        <f t="shared" si="70"/>
        <v>143124.53210000019</v>
      </c>
      <c r="AT14" s="188">
        <v>846821.73900000006</v>
      </c>
      <c r="AU14" s="160">
        <v>793813.71490000002</v>
      </c>
      <c r="AV14" s="160">
        <v>604323.79498814233</v>
      </c>
      <c r="AW14" s="160">
        <f t="shared" si="44"/>
        <v>93.740356245153023</v>
      </c>
      <c r="AX14" s="160">
        <v>434932.28369999997</v>
      </c>
      <c r="AY14" s="160">
        <f t="shared" si="45"/>
        <v>71.970074206416768</v>
      </c>
      <c r="AZ14" s="160">
        <f t="shared" si="46"/>
        <v>51.360547759863294</v>
      </c>
      <c r="BA14" s="160">
        <v>1105209.8389999999</v>
      </c>
      <c r="BB14" s="160">
        <v>755398.59498814249</v>
      </c>
      <c r="BC14" s="160">
        <v>526332.8395</v>
      </c>
      <c r="BD14" s="160">
        <f t="shared" si="47"/>
        <v>69.676174008274643</v>
      </c>
      <c r="BE14" s="160">
        <f t="shared" si="48"/>
        <v>47.622887611661959</v>
      </c>
      <c r="BF14" s="160">
        <f t="shared" si="10"/>
        <v>30.51269093600817</v>
      </c>
      <c r="BG14" s="172">
        <f t="shared" si="49"/>
        <v>91400.555800000031</v>
      </c>
      <c r="BH14" s="188">
        <v>1727467.5650000002</v>
      </c>
      <c r="BI14" s="160">
        <v>1532559.6917000001</v>
      </c>
      <c r="BJ14" s="160">
        <v>1169076.1317104348</v>
      </c>
      <c r="BK14" s="160">
        <f t="shared" si="50"/>
        <v>88.717132683182967</v>
      </c>
      <c r="BL14" s="160">
        <v>906456.89469999995</v>
      </c>
      <c r="BM14" s="160">
        <f t="shared" si="12"/>
        <v>77.536173232259415</v>
      </c>
      <c r="BN14" s="160">
        <f t="shared" si="13"/>
        <v>52.473164363002077</v>
      </c>
      <c r="BO14" s="160">
        <v>1876730.9649999999</v>
      </c>
      <c r="BP14" s="160">
        <v>1405867.581710435</v>
      </c>
      <c r="BQ14" s="160">
        <v>947067.87150000001</v>
      </c>
      <c r="BR14" s="160">
        <f t="shared" si="14"/>
        <v>67.365368105846727</v>
      </c>
      <c r="BS14" s="160">
        <f t="shared" si="15"/>
        <v>50.463699334763199</v>
      </c>
      <c r="BT14" s="157">
        <f t="shared" si="16"/>
        <v>8.6405905977169368</v>
      </c>
      <c r="BU14" s="185">
        <f t="shared" si="17"/>
        <v>40610.976800000062</v>
      </c>
      <c r="BV14" s="471">
        <v>178059.86299999998</v>
      </c>
      <c r="BW14" s="157">
        <v>187246.26589999997</v>
      </c>
      <c r="BX14" s="157">
        <v>132401.67052964427</v>
      </c>
      <c r="BY14" s="157">
        <f t="shared" si="18"/>
        <v>105.1591654319087</v>
      </c>
      <c r="BZ14" s="160">
        <v>150771.10489999998</v>
      </c>
      <c r="CA14" s="160">
        <f t="shared" si="71"/>
        <v>113.87402009119127</v>
      </c>
      <c r="CB14" s="160">
        <f t="shared" si="72"/>
        <v>84.674391162482237</v>
      </c>
      <c r="CC14" s="160">
        <v>171843.663</v>
      </c>
      <c r="CD14" s="160">
        <v>127634.370529644</v>
      </c>
      <c r="CE14" s="160">
        <v>163589.40350000001</v>
      </c>
      <c r="CF14" s="160">
        <f t="shared" si="73"/>
        <v>128.17033752049193</v>
      </c>
      <c r="CG14" s="160">
        <f t="shared" si="74"/>
        <v>95.196645976988989</v>
      </c>
      <c r="CH14" s="160">
        <f t="shared" si="75"/>
        <v>-3.4910731117433187</v>
      </c>
      <c r="CI14" s="172">
        <f t="shared" si="76"/>
        <v>12818.298600000038</v>
      </c>
      <c r="CJ14" s="188">
        <v>69550</v>
      </c>
      <c r="CK14" s="160">
        <v>78886.900000000009</v>
      </c>
      <c r="CL14" s="160">
        <v>51394.565217391304</v>
      </c>
      <c r="CM14" s="160">
        <f t="shared" si="77"/>
        <v>113.42473040977714</v>
      </c>
      <c r="CN14" s="160">
        <v>58955.8</v>
      </c>
      <c r="CO14" s="160">
        <f t="shared" si="78"/>
        <v>114.7121290950236</v>
      </c>
      <c r="CP14" s="160">
        <f t="shared" si="79"/>
        <v>84.767505391804463</v>
      </c>
      <c r="CQ14" s="160">
        <v>71550</v>
      </c>
      <c r="CR14" s="160">
        <v>52288.465217391298</v>
      </c>
      <c r="CS14" s="160">
        <v>55971.719999999994</v>
      </c>
      <c r="CT14" s="160">
        <f t="shared" si="23"/>
        <v>107.04410574549364</v>
      </c>
      <c r="CU14" s="160">
        <f t="shared" si="24"/>
        <v>78.227421383647794</v>
      </c>
      <c r="CV14" s="160">
        <f t="shared" si="25"/>
        <v>2.8756290438533512</v>
      </c>
      <c r="CW14" s="172">
        <f t="shared" si="26"/>
        <v>-2984.080000000009</v>
      </c>
      <c r="CX14" s="188">
        <v>391682.54200000002</v>
      </c>
      <c r="CY14" s="160">
        <v>391833.80099999992</v>
      </c>
      <c r="CZ14" s="160">
        <v>288486.56365217391</v>
      </c>
      <c r="DA14" s="160">
        <f t="shared" si="27"/>
        <v>100.03861775386453</v>
      </c>
      <c r="DB14" s="158">
        <v>259277.64620000002</v>
      </c>
      <c r="DC14" s="158">
        <f t="shared" si="51"/>
        <v>89.875120323665797</v>
      </c>
      <c r="DD14" s="160">
        <f t="shared" si="52"/>
        <v>66.195864864459537</v>
      </c>
      <c r="DE14" s="158">
        <v>372625.89299999998</v>
      </c>
      <c r="DF14" s="158">
        <v>266214.82365217403</v>
      </c>
      <c r="DG14" s="160">
        <v>260556.42709999997</v>
      </c>
      <c r="DH14" s="199">
        <f t="shared" si="28"/>
        <v>97.874499821404726</v>
      </c>
      <c r="DI14" s="199">
        <f t="shared" si="29"/>
        <v>69.924401925552715</v>
      </c>
      <c r="DJ14" s="199">
        <f t="shared" si="30"/>
        <v>-4.8653301989650686</v>
      </c>
      <c r="DK14" s="172">
        <f t="shared" si="31"/>
        <v>1278.7808999999543</v>
      </c>
      <c r="DL14" s="188">
        <v>793562.1</v>
      </c>
      <c r="DM14" s="160">
        <v>798872.97829999996</v>
      </c>
      <c r="DN14" s="160">
        <v>585237.63715415017</v>
      </c>
      <c r="DO14" s="160">
        <f t="shared" si="32"/>
        <v>100.66924545665677</v>
      </c>
      <c r="DP14" s="160">
        <v>559670.62310000008</v>
      </c>
      <c r="DQ14" s="160">
        <f t="shared" si="53"/>
        <v>95.631344870696381</v>
      </c>
      <c r="DR14" s="160">
        <f t="shared" si="54"/>
        <v>70.526380115683466</v>
      </c>
      <c r="DS14" s="160">
        <v>852212.6</v>
      </c>
      <c r="DT14" s="160">
        <v>639677.33715415001</v>
      </c>
      <c r="DU14" s="160">
        <v>580469.20369999995</v>
      </c>
      <c r="DV14" s="160">
        <f t="shared" si="33"/>
        <v>90.744062667975683</v>
      </c>
      <c r="DW14" s="160">
        <f t="shared" si="34"/>
        <v>68.113191907746966</v>
      </c>
      <c r="DX14" s="159">
        <v>376813.1</v>
      </c>
      <c r="DY14" s="159">
        <v>354691.70395256899</v>
      </c>
      <c r="DZ14" s="159">
        <v>239368.18889999998</v>
      </c>
      <c r="EA14" s="160">
        <f t="shared" si="55"/>
        <v>67.486266589423636</v>
      </c>
      <c r="EB14" s="160">
        <f t="shared" si="56"/>
        <v>63.524380893339426</v>
      </c>
      <c r="EC14" s="160">
        <f t="shared" si="35"/>
        <v>7.3907889502283268</v>
      </c>
      <c r="ED14" s="172">
        <f t="shared" si="36"/>
        <v>20798.58059999987</v>
      </c>
    </row>
    <row r="15" spans="1:134" s="140" customFormat="1" ht="34.5" customHeight="1" x14ac:dyDescent="0.25">
      <c r="A15" s="171">
        <v>9</v>
      </c>
      <c r="B15" s="156" t="s">
        <v>52</v>
      </c>
      <c r="C15" s="160">
        <v>19509549.622500002</v>
      </c>
      <c r="D15" s="160">
        <v>14842137.331</v>
      </c>
      <c r="E15" s="160">
        <v>4663277.3719999995</v>
      </c>
      <c r="F15" s="160">
        <f t="shared" si="37"/>
        <v>76.076268382345631</v>
      </c>
      <c r="G15" s="160">
        <v>9022185.6669999994</v>
      </c>
      <c r="H15" s="160">
        <f t="shared" ref="H15" si="94">G15/E15*100</f>
        <v>193.4730651273814</v>
      </c>
      <c r="I15" s="160">
        <f t="shared" si="39"/>
        <v>46.244971522022624</v>
      </c>
      <c r="J15" s="160">
        <v>19936447.454999998</v>
      </c>
      <c r="K15" s="160">
        <v>9433578.2718000002</v>
      </c>
      <c r="L15" s="160">
        <v>9458254.9173000008</v>
      </c>
      <c r="M15" s="160">
        <f t="shared" si="58"/>
        <v>100.26158308956599</v>
      </c>
      <c r="N15" s="160">
        <f t="shared" si="59"/>
        <v>47.442027666408038</v>
      </c>
      <c r="O15" s="160">
        <f>J15/C15*100-100</f>
        <v>2.1881480647183196</v>
      </c>
      <c r="P15" s="160">
        <f t="shared" si="81"/>
        <v>436069.25030000135</v>
      </c>
      <c r="Q15" s="185">
        <v>7625835.6853018366</v>
      </c>
      <c r="R15" s="188">
        <v>3741448.4164999994</v>
      </c>
      <c r="S15" s="160">
        <v>4099400.6116999998</v>
      </c>
      <c r="T15" s="160">
        <v>2380717.3903615382</v>
      </c>
      <c r="U15" s="160">
        <f t="shared" si="61"/>
        <v>109.56720914877273</v>
      </c>
      <c r="V15" s="160">
        <v>2458186.0041999999</v>
      </c>
      <c r="W15" s="160">
        <f t="shared" si="40"/>
        <v>103.25400293844609</v>
      </c>
      <c r="X15" s="160">
        <f t="shared" si="41"/>
        <v>65.701453836948815</v>
      </c>
      <c r="Y15" s="160">
        <v>4134636.8109999993</v>
      </c>
      <c r="Z15" s="160">
        <v>2798051.4484999999</v>
      </c>
      <c r="AA15" s="160">
        <v>2816554.5929999994</v>
      </c>
      <c r="AB15" s="160">
        <f t="shared" si="42"/>
        <v>100.66128678619968</v>
      </c>
      <c r="AC15" s="160">
        <f t="shared" si="43"/>
        <v>68.12096737267693</v>
      </c>
      <c r="AD15" s="160">
        <f t="shared" si="62"/>
        <v>10.50898878535962</v>
      </c>
      <c r="AE15" s="172">
        <f>AA15-V15</f>
        <v>358368.58879999956</v>
      </c>
      <c r="AF15" s="188">
        <f t="shared" si="3"/>
        <v>2476902.7694999995</v>
      </c>
      <c r="AG15" s="160">
        <f t="shared" si="4"/>
        <v>2543524.2259</v>
      </c>
      <c r="AH15" s="160">
        <f t="shared" si="5"/>
        <v>1521654.7589615383</v>
      </c>
      <c r="AI15" s="160">
        <f t="shared" si="64"/>
        <v>102.6897081799238</v>
      </c>
      <c r="AJ15" s="160">
        <f t="shared" si="6"/>
        <v>1576525.0052999998</v>
      </c>
      <c r="AK15" s="160">
        <f t="shared" si="65"/>
        <v>103.6059589742885</v>
      </c>
      <c r="AL15" s="160">
        <f t="shared" si="66"/>
        <v>63.649046894894681</v>
      </c>
      <c r="AM15" s="160">
        <f t="shared" si="7"/>
        <v>2625406.5489999987</v>
      </c>
      <c r="AN15" s="160">
        <f t="shared" si="8"/>
        <v>1788717.7504999998</v>
      </c>
      <c r="AO15" s="160">
        <f t="shared" si="9"/>
        <v>1702355.5672999998</v>
      </c>
      <c r="AP15" s="160">
        <f t="shared" si="67"/>
        <v>95.171838420239339</v>
      </c>
      <c r="AQ15" s="160">
        <f t="shared" si="68"/>
        <v>64.841598264025677</v>
      </c>
      <c r="AR15" s="160">
        <f t="shared" si="69"/>
        <v>5.9955433587720819</v>
      </c>
      <c r="AS15" s="172">
        <f t="shared" si="70"/>
        <v>125830.56199999992</v>
      </c>
      <c r="AT15" s="188">
        <v>347777.91499999963</v>
      </c>
      <c r="AU15" s="160">
        <v>363996.04439999966</v>
      </c>
      <c r="AV15" s="160">
        <v>165854.10449999978</v>
      </c>
      <c r="AW15" s="160">
        <f t="shared" si="44"/>
        <v>104.66335805135873</v>
      </c>
      <c r="AX15" s="160">
        <v>180244.33879999985</v>
      </c>
      <c r="AY15" s="160">
        <f>AX15/AV15*100</f>
        <v>108.67644146847152</v>
      </c>
      <c r="AZ15" s="160">
        <f t="shared" si="46"/>
        <v>51.82742521186259</v>
      </c>
      <c r="BA15" s="160">
        <v>438616.54199999885</v>
      </c>
      <c r="BB15" s="160">
        <v>286119.04524999997</v>
      </c>
      <c r="BC15" s="160">
        <v>235439.04839999962</v>
      </c>
      <c r="BD15" s="160">
        <f t="shared" si="47"/>
        <v>82.287094238792079</v>
      </c>
      <c r="BE15" s="160">
        <f t="shared" si="48"/>
        <v>53.677649120675483</v>
      </c>
      <c r="BF15" s="160">
        <f t="shared" si="10"/>
        <v>26.119722697169905</v>
      </c>
      <c r="BG15" s="172">
        <f>BC15-AX15</f>
        <v>55194.709599999769</v>
      </c>
      <c r="BH15" s="188">
        <v>804070.68199999991</v>
      </c>
      <c r="BI15" s="160">
        <v>867984.22859999991</v>
      </c>
      <c r="BJ15" s="160">
        <v>420770.826</v>
      </c>
      <c r="BK15" s="160">
        <f t="shared" si="50"/>
        <v>107.94874729682036</v>
      </c>
      <c r="BL15" s="160">
        <v>494388.19449999998</v>
      </c>
      <c r="BM15" s="160">
        <f t="shared" si="12"/>
        <v>117.4958347753891</v>
      </c>
      <c r="BN15" s="160">
        <f t="shared" si="13"/>
        <v>61.485663582495853</v>
      </c>
      <c r="BO15" s="160">
        <v>830242.08700000006</v>
      </c>
      <c r="BP15" s="160">
        <v>602256.56524999999</v>
      </c>
      <c r="BQ15" s="160">
        <v>558656.94660000002</v>
      </c>
      <c r="BR15" s="160">
        <f t="shared" si="14"/>
        <v>92.760623766400698</v>
      </c>
      <c r="BS15" s="160">
        <f t="shared" si="15"/>
        <v>67.288439763232574</v>
      </c>
      <c r="BT15" s="157">
        <f t="shared" si="16"/>
        <v>3.2548637309972435</v>
      </c>
      <c r="BU15" s="185">
        <f t="shared" si="17"/>
        <v>64268.752100000042</v>
      </c>
      <c r="BV15" s="471">
        <v>115011.91800000001</v>
      </c>
      <c r="BW15" s="157">
        <v>131787.08299999998</v>
      </c>
      <c r="BX15" s="157">
        <v>85258.455000000002</v>
      </c>
      <c r="BY15" s="157">
        <f t="shared" si="18"/>
        <v>114.58558842571426</v>
      </c>
      <c r="BZ15" s="160">
        <v>99603.848999999987</v>
      </c>
      <c r="CA15" s="160">
        <f t="shared" si="71"/>
        <v>116.82577288082452</v>
      </c>
      <c r="CB15" s="160">
        <f t="shared" si="72"/>
        <v>86.603067518620108</v>
      </c>
      <c r="CC15" s="160">
        <v>127033.14</v>
      </c>
      <c r="CD15" s="160">
        <v>97274.854999999996</v>
      </c>
      <c r="CE15" s="160">
        <v>102765.73450000001</v>
      </c>
      <c r="CF15" s="160">
        <f t="shared" si="73"/>
        <v>105.64470592117563</v>
      </c>
      <c r="CG15" s="160">
        <f t="shared" si="74"/>
        <v>80.896791577378949</v>
      </c>
      <c r="CH15" s="160">
        <f t="shared" si="75"/>
        <v>10.452153315102521</v>
      </c>
      <c r="CI15" s="172">
        <f t="shared" si="76"/>
        <v>3161.8855000000185</v>
      </c>
      <c r="CJ15" s="188">
        <v>49541</v>
      </c>
      <c r="CK15" s="160">
        <v>48140.1</v>
      </c>
      <c r="CL15" s="160">
        <v>30625</v>
      </c>
      <c r="CM15" s="160">
        <f t="shared" si="77"/>
        <v>97.172241173977099</v>
      </c>
      <c r="CN15" s="160">
        <v>36894.899999999994</v>
      </c>
      <c r="CO15" s="160">
        <f t="shared" si="78"/>
        <v>120.47314285714283</v>
      </c>
      <c r="CP15" s="160">
        <f t="shared" si="79"/>
        <v>74.473466421751667</v>
      </c>
      <c r="CQ15" s="160">
        <v>42900</v>
      </c>
      <c r="CR15" s="160">
        <v>23950</v>
      </c>
      <c r="CS15" s="160">
        <v>34031.949999999997</v>
      </c>
      <c r="CT15" s="160">
        <f t="shared" si="23"/>
        <v>142.09582463465551</v>
      </c>
      <c r="CU15" s="160">
        <f t="shared" si="24"/>
        <v>79.328554778554775</v>
      </c>
      <c r="CV15" s="160">
        <f t="shared" si="25"/>
        <v>-13.405058436446581</v>
      </c>
      <c r="CW15" s="172">
        <f t="shared" si="26"/>
        <v>-2862.9499999999971</v>
      </c>
      <c r="CX15" s="188">
        <v>1160501.2545</v>
      </c>
      <c r="CY15" s="160">
        <v>1131616.7699</v>
      </c>
      <c r="CZ15" s="160">
        <v>819146.37346153846</v>
      </c>
      <c r="DA15" s="160">
        <f t="shared" si="27"/>
        <v>97.511033746150929</v>
      </c>
      <c r="DB15" s="158">
        <v>765393.72300000023</v>
      </c>
      <c r="DC15" s="158">
        <f t="shared" si="51"/>
        <v>93.437967596146336</v>
      </c>
      <c r="DD15" s="160">
        <f t="shared" si="52"/>
        <v>65.953717846670386</v>
      </c>
      <c r="DE15" s="158">
        <v>1186614.78</v>
      </c>
      <c r="DF15" s="158">
        <v>779117.28499999992</v>
      </c>
      <c r="DG15" s="160">
        <v>771461.88780000003</v>
      </c>
      <c r="DH15" s="199">
        <f t="shared" si="28"/>
        <v>99.017426856342965</v>
      </c>
      <c r="DI15" s="199">
        <f t="shared" si="29"/>
        <v>65.013675946291514</v>
      </c>
      <c r="DJ15" s="199">
        <f t="shared" si="30"/>
        <v>2.2501936468178059</v>
      </c>
      <c r="DK15" s="172">
        <f t="shared" si="31"/>
        <v>6068.1647999997949</v>
      </c>
      <c r="DL15" s="188">
        <v>628696.20199999993</v>
      </c>
      <c r="DM15" s="160">
        <v>733283.85790000006</v>
      </c>
      <c r="DN15" s="160">
        <v>445081.09649999999</v>
      </c>
      <c r="DO15" s="160">
        <f t="shared" si="32"/>
        <v>116.63564302874541</v>
      </c>
      <c r="DP15" s="160">
        <v>443209.19900000008</v>
      </c>
      <c r="DQ15" s="160">
        <f t="shared" si="53"/>
        <v>99.579425521613928</v>
      </c>
      <c r="DR15" s="160">
        <f t="shared" si="54"/>
        <v>70.496560594778359</v>
      </c>
      <c r="DS15" s="160">
        <v>634999.61</v>
      </c>
      <c r="DT15" s="160">
        <v>463067.9325</v>
      </c>
      <c r="DU15" s="160">
        <v>479744.09340000001</v>
      </c>
      <c r="DV15" s="160">
        <f t="shared" si="33"/>
        <v>103.60123423143752</v>
      </c>
      <c r="DW15" s="160">
        <f t="shared" si="34"/>
        <v>75.550297330103874</v>
      </c>
      <c r="DX15" s="159">
        <v>334640.41000000003</v>
      </c>
      <c r="DY15" s="159">
        <v>258717.9075</v>
      </c>
      <c r="DZ15" s="159">
        <v>255153.35040000002</v>
      </c>
      <c r="EA15" s="160">
        <f t="shared" si="55"/>
        <v>98.622222506959645</v>
      </c>
      <c r="EB15" s="160">
        <f t="shared" si="56"/>
        <v>76.247023005978264</v>
      </c>
      <c r="EC15" s="160">
        <f t="shared" si="35"/>
        <v>1.002615886647277</v>
      </c>
      <c r="ED15" s="172">
        <f t="shared" si="36"/>
        <v>36534.894399999932</v>
      </c>
    </row>
    <row r="16" spans="1:134" s="140" customFormat="1" ht="34.5" customHeight="1" x14ac:dyDescent="0.25">
      <c r="A16" s="171">
        <v>10</v>
      </c>
      <c r="B16" s="156" t="s">
        <v>53</v>
      </c>
      <c r="C16" s="160">
        <v>4168533.8769000005</v>
      </c>
      <c r="D16" s="160">
        <v>4344912.3512000004</v>
      </c>
      <c r="E16" s="160">
        <v>2782265.2179083335</v>
      </c>
      <c r="F16" s="160">
        <f>D16/C16*100</f>
        <v>104.23118725932406</v>
      </c>
      <c r="G16" s="160">
        <v>2780341.4878999996</v>
      </c>
      <c r="H16" s="160">
        <f>G16/E16*100</f>
        <v>99.930857418050891</v>
      </c>
      <c r="I16" s="160">
        <f t="shared" si="39"/>
        <v>66.698306167242833</v>
      </c>
      <c r="J16" s="160">
        <v>4154703.7440999998</v>
      </c>
      <c r="K16" s="160">
        <v>2893121.789741667</v>
      </c>
      <c r="L16" s="160">
        <v>2885702.7157000005</v>
      </c>
      <c r="M16" s="160">
        <f t="shared" si="58"/>
        <v>99.743561640993732</v>
      </c>
      <c r="N16" s="160">
        <f t="shared" si="59"/>
        <v>69.456281204115243</v>
      </c>
      <c r="O16" s="160">
        <f t="shared" si="85"/>
        <v>-0.3317745089380395</v>
      </c>
      <c r="P16" s="160">
        <f t="shared" si="81"/>
        <v>105361.22780000092</v>
      </c>
      <c r="Q16" s="185">
        <v>2381511.8820383013</v>
      </c>
      <c r="R16" s="188">
        <v>1324912.6531</v>
      </c>
      <c r="S16" s="160">
        <v>1499101.1142</v>
      </c>
      <c r="T16" s="160">
        <v>864717.26290833333</v>
      </c>
      <c r="U16" s="160">
        <f t="shared" si="61"/>
        <v>113.14716564087736</v>
      </c>
      <c r="V16" s="160">
        <v>853073.83089999994</v>
      </c>
      <c r="W16" s="160">
        <f>V16/T16*100</f>
        <v>98.653498373656532</v>
      </c>
      <c r="X16" s="160">
        <f>V16/R16*100</f>
        <v>64.387175177472827</v>
      </c>
      <c r="Y16" s="160">
        <v>1449411.4601</v>
      </c>
      <c r="Z16" s="160">
        <v>993391.23674166668</v>
      </c>
      <c r="AA16" s="160">
        <v>984308.06870000006</v>
      </c>
      <c r="AB16" s="160">
        <f t="shared" si="42"/>
        <v>99.085640409768516</v>
      </c>
      <c r="AC16" s="160">
        <f t="shared" si="43"/>
        <v>67.910879401497851</v>
      </c>
      <c r="AD16" s="160">
        <f>Y16/R16*100-100</f>
        <v>9.3967558320694309</v>
      </c>
      <c r="AE16" s="172">
        <f t="shared" si="63"/>
        <v>131234.23780000012</v>
      </c>
      <c r="AF16" s="188">
        <f t="shared" si="3"/>
        <v>973503.44009999989</v>
      </c>
      <c r="AG16" s="160">
        <f t="shared" si="4"/>
        <v>1044970.0134000001</v>
      </c>
      <c r="AH16" s="160">
        <f t="shared" si="5"/>
        <v>670112.85507499997</v>
      </c>
      <c r="AI16" s="160">
        <f>AG16/AF16*100</f>
        <v>107.34117316448916</v>
      </c>
      <c r="AJ16" s="160">
        <f t="shared" si="6"/>
        <v>629033.70390000008</v>
      </c>
      <c r="AK16" s="160">
        <f>AJ16/AH16*100</f>
        <v>93.869815977429312</v>
      </c>
      <c r="AL16" s="160">
        <f>AJ16/AF16*100</f>
        <v>64.615457736377863</v>
      </c>
      <c r="AM16" s="160">
        <f t="shared" si="7"/>
        <v>1072409.3721</v>
      </c>
      <c r="AN16" s="160">
        <f t="shared" si="8"/>
        <v>726009.58740833332</v>
      </c>
      <c r="AO16" s="160">
        <f t="shared" si="9"/>
        <v>696451.49229999993</v>
      </c>
      <c r="AP16" s="160">
        <f>AO16/AN16*100</f>
        <v>95.928690802300807</v>
      </c>
      <c r="AQ16" s="160">
        <f>AO16/AM16*100</f>
        <v>64.942689836457077</v>
      </c>
      <c r="AR16" s="160">
        <f>AM16/AF16*100-100</f>
        <v>10.159792757367185</v>
      </c>
      <c r="AS16" s="172">
        <f>AO16-AJ16</f>
        <v>67417.788399999845</v>
      </c>
      <c r="AT16" s="188">
        <v>174318.1</v>
      </c>
      <c r="AU16" s="160">
        <v>190667.34100000001</v>
      </c>
      <c r="AV16" s="160">
        <v>108627.925</v>
      </c>
      <c r="AW16" s="160">
        <f t="shared" si="44"/>
        <v>109.37896925218897</v>
      </c>
      <c r="AX16" s="160">
        <v>75255.072</v>
      </c>
      <c r="AY16" s="160">
        <f>AX16/AU16*100</f>
        <v>39.469303765032308</v>
      </c>
      <c r="AZ16" s="160">
        <f>AX16/AT16*100</f>
        <v>43.17111762920775</v>
      </c>
      <c r="BA16" s="160">
        <v>202082</v>
      </c>
      <c r="BB16" s="160">
        <v>131045</v>
      </c>
      <c r="BC16" s="160">
        <v>111133.92</v>
      </c>
      <c r="BD16" s="160">
        <f>BC16/BB16*100</f>
        <v>84.805921629974435</v>
      </c>
      <c r="BE16" s="160">
        <f>BC16/BA16*100</f>
        <v>54.994467592363492</v>
      </c>
      <c r="BF16" s="160">
        <f>BA16/AT16*100-100</f>
        <v>15.927146980147214</v>
      </c>
      <c r="BG16" s="172">
        <f>BC16-AX16</f>
        <v>35878.847999999998</v>
      </c>
      <c r="BH16" s="188">
        <v>346922.74</v>
      </c>
      <c r="BI16" s="160">
        <v>368716.71609999996</v>
      </c>
      <c r="BJ16" s="160">
        <v>218800.47999999998</v>
      </c>
      <c r="BK16" s="160">
        <f t="shared" si="50"/>
        <v>106.28208346907439</v>
      </c>
      <c r="BL16" s="160">
        <v>202173.95010000002</v>
      </c>
      <c r="BM16" s="160">
        <f t="shared" si="12"/>
        <v>92.401054193299771</v>
      </c>
      <c r="BN16" s="160">
        <f t="shared" si="13"/>
        <v>58.276361503428696</v>
      </c>
      <c r="BO16" s="160">
        <v>378660.20010000002</v>
      </c>
      <c r="BP16" s="160">
        <v>226214.2084083333</v>
      </c>
      <c r="BQ16" s="160">
        <v>203403.7138</v>
      </c>
      <c r="BR16" s="160">
        <f>BQ16/BP16*100</f>
        <v>89.916418261774837</v>
      </c>
      <c r="BS16" s="160">
        <f>BQ16/BO16*100</f>
        <v>53.716686820078607</v>
      </c>
      <c r="BT16" s="157">
        <f t="shared" si="16"/>
        <v>9.1482789799250526</v>
      </c>
      <c r="BU16" s="185">
        <f t="shared" si="17"/>
        <v>1229.7636999999813</v>
      </c>
      <c r="BV16" s="471">
        <v>40151.851999999999</v>
      </c>
      <c r="BW16" s="157">
        <v>49804.284</v>
      </c>
      <c r="BX16" s="157">
        <v>23326.388999999999</v>
      </c>
      <c r="BY16" s="157">
        <f>BW16/BV16*100</f>
        <v>124.03981764029217</v>
      </c>
      <c r="BZ16" s="160">
        <v>36255.846499999992</v>
      </c>
      <c r="CA16" s="160">
        <f t="shared" si="71"/>
        <v>155.42845701492843</v>
      </c>
      <c r="CB16" s="160">
        <f t="shared" si="72"/>
        <v>90.296822423035422</v>
      </c>
      <c r="CC16" s="160">
        <v>32590.351999999999</v>
      </c>
      <c r="CD16" s="160">
        <v>24442.763999999999</v>
      </c>
      <c r="CE16" s="160">
        <v>41133.503499999999</v>
      </c>
      <c r="CF16" s="160">
        <f>CE16/CD16*100</f>
        <v>168.28499223737546</v>
      </c>
      <c r="CG16" s="160">
        <f>CE16/CC16*100</f>
        <v>126.21374417803159</v>
      </c>
      <c r="CH16" s="160">
        <f>CC16/BV16*100-100</f>
        <v>-18.832257102362306</v>
      </c>
      <c r="CI16" s="172">
        <f>CE16-BZ16</f>
        <v>4877.6570000000065</v>
      </c>
      <c r="CJ16" s="188">
        <v>7615</v>
      </c>
      <c r="CK16" s="160">
        <v>13547.3</v>
      </c>
      <c r="CL16" s="160">
        <v>8261.25</v>
      </c>
      <c r="CM16" s="160">
        <f>CK16/CJ16*100</f>
        <v>177.90282337491792</v>
      </c>
      <c r="CN16" s="160">
        <v>10152.200000000001</v>
      </c>
      <c r="CO16" s="160">
        <f>CN16/CL16*100</f>
        <v>122.88939325162657</v>
      </c>
      <c r="CP16" s="160">
        <f>CN16/CJ16*100</f>
        <v>133.31845042678924</v>
      </c>
      <c r="CQ16" s="160">
        <v>7215</v>
      </c>
      <c r="CR16" s="160">
        <v>5411.25</v>
      </c>
      <c r="CS16" s="160">
        <v>8641.6</v>
      </c>
      <c r="CT16" s="160">
        <f>CS16/CR16*100</f>
        <v>159.6969276969277</v>
      </c>
      <c r="CU16" s="160">
        <f>CS16/CQ16*100</f>
        <v>119.77269577269578</v>
      </c>
      <c r="CV16" s="160">
        <f>CQ16/CJ16*100-100</f>
        <v>-5.2527905449770174</v>
      </c>
      <c r="CW16" s="172">
        <f>CS16-CN16</f>
        <v>-1510.6000000000004</v>
      </c>
      <c r="CX16" s="188">
        <v>404495.74809999997</v>
      </c>
      <c r="CY16" s="160">
        <v>422234.37229999999</v>
      </c>
      <c r="CZ16" s="160">
        <v>311096.81107499998</v>
      </c>
      <c r="DA16" s="160">
        <f>CY16/CX16*100</f>
        <v>104.38536728341943</v>
      </c>
      <c r="DB16" s="158">
        <v>305196.63530000002</v>
      </c>
      <c r="DC16" s="158">
        <f>DB16/CZ16*100</f>
        <v>98.103427754655598</v>
      </c>
      <c r="DD16" s="160">
        <f>DB16/CX16*100</f>
        <v>75.451135576473078</v>
      </c>
      <c r="DE16" s="158">
        <v>451861.82000000007</v>
      </c>
      <c r="DF16" s="158">
        <v>338896.36499999999</v>
      </c>
      <c r="DG16" s="160">
        <v>332138.75499999995</v>
      </c>
      <c r="DH16" s="199">
        <f t="shared" si="28"/>
        <v>98.0059951365958</v>
      </c>
      <c r="DI16" s="199">
        <f t="shared" si="29"/>
        <v>73.504496352446836</v>
      </c>
      <c r="DJ16" s="199">
        <f t="shared" si="30"/>
        <v>11.709906005808051</v>
      </c>
      <c r="DK16" s="172">
        <f>DG16-DB16</f>
        <v>26942.119699999923</v>
      </c>
      <c r="DL16" s="188">
        <v>201135.53599999999</v>
      </c>
      <c r="DM16" s="160">
        <v>236432.54680000004</v>
      </c>
      <c r="DN16" s="160">
        <v>147657.78533333333</v>
      </c>
      <c r="DO16" s="160">
        <f>DM16/DL16*100</f>
        <v>117.54886854006745</v>
      </c>
      <c r="DP16" s="160">
        <v>147118.715</v>
      </c>
      <c r="DQ16" s="160">
        <f>DP16/DN16*100</f>
        <v>99.634919125925933</v>
      </c>
      <c r="DR16" s="160">
        <f>DP16/DL16*100</f>
        <v>73.144068882984456</v>
      </c>
      <c r="DS16" s="160">
        <v>247835.02799999999</v>
      </c>
      <c r="DT16" s="160">
        <v>170762.60433333335</v>
      </c>
      <c r="DU16" s="160">
        <v>166136.44060000003</v>
      </c>
      <c r="DV16" s="160">
        <f>DU16/DT16*100</f>
        <v>97.290880077992412</v>
      </c>
      <c r="DW16" s="160">
        <f>DU16/DS16*100</f>
        <v>67.03509263428252</v>
      </c>
      <c r="DX16" s="159">
        <v>76529.5</v>
      </c>
      <c r="DY16" s="159">
        <v>54539.625</v>
      </c>
      <c r="DZ16" s="159">
        <v>48400.172700000003</v>
      </c>
      <c r="EA16" s="160">
        <f>DZ16/DY16*100</f>
        <v>88.743134372486068</v>
      </c>
      <c r="EB16" s="160">
        <f>DZ16/DX16*100</f>
        <v>63.243811471393386</v>
      </c>
      <c r="EC16" s="160">
        <f>DS16/DL16*100-100</f>
        <v>23.21792206823163</v>
      </c>
      <c r="ED16" s="172">
        <f>DU16-DP16</f>
        <v>19017.725600000034</v>
      </c>
    </row>
    <row r="17" spans="1:134" s="140" customFormat="1" ht="34.5" customHeight="1" x14ac:dyDescent="0.25">
      <c r="A17" s="211">
        <v>11</v>
      </c>
      <c r="B17" s="156" t="s">
        <v>54</v>
      </c>
      <c r="C17" s="160">
        <v>9797619.6999999993</v>
      </c>
      <c r="D17" s="160">
        <v>9611821</v>
      </c>
      <c r="E17" s="160">
        <v>6754799.0000000009</v>
      </c>
      <c r="F17" s="160">
        <f>D17/C17*100</f>
        <v>98.103634293949995</v>
      </c>
      <c r="G17" s="160">
        <v>6271236.0000000009</v>
      </c>
      <c r="H17" s="160">
        <f>G17/E17*100</f>
        <v>92.841193350090805</v>
      </c>
      <c r="I17" s="160">
        <f t="shared" si="39"/>
        <v>64.00775078052888</v>
      </c>
      <c r="J17" s="160">
        <v>10042134.6</v>
      </c>
      <c r="K17" s="160">
        <v>7400224.0999999996</v>
      </c>
      <c r="L17" s="160">
        <v>6883241.2023</v>
      </c>
      <c r="M17" s="160">
        <f>L17/K17*100</f>
        <v>93.013956189515952</v>
      </c>
      <c r="N17" s="160">
        <f>L17/J17*100</f>
        <v>68.543606279684795</v>
      </c>
      <c r="O17" s="160">
        <f>J17/C17*100-100</f>
        <v>2.4956561643232504</v>
      </c>
      <c r="P17" s="160">
        <f>L17-G17</f>
        <v>612005.20229999907</v>
      </c>
      <c r="Q17" s="172">
        <v>6014914.9946513856</v>
      </c>
      <c r="R17" s="188">
        <v>2176298.9</v>
      </c>
      <c r="S17" s="160">
        <v>2111437.1999999997</v>
      </c>
      <c r="T17" s="160">
        <v>1622580.6500000001</v>
      </c>
      <c r="U17" s="160">
        <f>S17/R17*100</f>
        <v>97.019632735190925</v>
      </c>
      <c r="V17" s="160">
        <v>1250896.5999999999</v>
      </c>
      <c r="W17" s="160">
        <f>V17/T17*100</f>
        <v>77.09303078401679</v>
      </c>
      <c r="X17" s="160">
        <f>V17/R17*100</f>
        <v>57.478161662444435</v>
      </c>
      <c r="Y17" s="160">
        <v>2381339.4</v>
      </c>
      <c r="Z17" s="160">
        <v>1655565.7999999998</v>
      </c>
      <c r="AA17" s="160">
        <v>1434737.2253</v>
      </c>
      <c r="AB17" s="160">
        <f t="shared" si="42"/>
        <v>86.661443797643088</v>
      </c>
      <c r="AC17" s="160">
        <f t="shared" si="43"/>
        <v>60.249170080501756</v>
      </c>
      <c r="AD17" s="160">
        <f>Y17/R17*100-100</f>
        <v>9.4215229351078449</v>
      </c>
      <c r="AE17" s="172">
        <f>AA17-V17</f>
        <v>183840.62530000019</v>
      </c>
      <c r="AF17" s="188">
        <f t="shared" si="3"/>
        <v>1470288.4</v>
      </c>
      <c r="AG17" s="160">
        <f t="shared" si="4"/>
        <v>1447543.7</v>
      </c>
      <c r="AH17" s="160">
        <f t="shared" si="5"/>
        <v>1171548.1749999998</v>
      </c>
      <c r="AI17" s="160">
        <f>AG17/AF17*100</f>
        <v>98.453044994437832</v>
      </c>
      <c r="AJ17" s="160">
        <f t="shared" si="6"/>
        <v>891983.89999999991</v>
      </c>
      <c r="AK17" s="160">
        <f>AJ17/AH17*100</f>
        <v>76.137193419297517</v>
      </c>
      <c r="AL17" s="160">
        <f>AJ17/AF17*100</f>
        <v>60.667274529269221</v>
      </c>
      <c r="AM17" s="160">
        <f t="shared" si="7"/>
        <v>1740384.4</v>
      </c>
      <c r="AN17" s="160">
        <f t="shared" si="8"/>
        <v>1184660.3999999999</v>
      </c>
      <c r="AO17" s="160">
        <f t="shared" si="9"/>
        <v>977841.90260000003</v>
      </c>
      <c r="AP17" s="160">
        <f>AO17/AN17*100</f>
        <v>82.541959079580963</v>
      </c>
      <c r="AQ17" s="160">
        <f>AO17/AM17*100</f>
        <v>56.185398041949817</v>
      </c>
      <c r="AR17" s="160">
        <f>AM17/AF17*100-100</f>
        <v>18.37027347831895</v>
      </c>
      <c r="AS17" s="172">
        <f>AO17-AJ17</f>
        <v>85858.002600000123</v>
      </c>
      <c r="AT17" s="188">
        <v>486271.9</v>
      </c>
      <c r="AU17" s="160">
        <v>445465.89999999997</v>
      </c>
      <c r="AV17" s="160">
        <v>365940.4</v>
      </c>
      <c r="AW17" s="160">
        <f t="shared" si="44"/>
        <v>91.608398511203291</v>
      </c>
      <c r="AX17" s="160">
        <v>227345.40000000002</v>
      </c>
      <c r="AY17" s="160">
        <f>AX17/AV17*100</f>
        <v>62.126346257477991</v>
      </c>
      <c r="AZ17" s="160">
        <f>AX17/AT17*100</f>
        <v>46.752732370511232</v>
      </c>
      <c r="BA17" s="160">
        <v>617119.20000000007</v>
      </c>
      <c r="BB17" s="160">
        <v>389773.3</v>
      </c>
      <c r="BC17" s="160">
        <v>286838.69900000002</v>
      </c>
      <c r="BD17" s="160">
        <f>BC17/BB17*100</f>
        <v>73.591161580334003</v>
      </c>
      <c r="BE17" s="160">
        <f>BC17/BA17*100</f>
        <v>46.480274637379615</v>
      </c>
      <c r="BF17" s="160">
        <f>BA17/AT17*100-100</f>
        <v>26.908258527790736</v>
      </c>
      <c r="BG17" s="172">
        <f>BC17-AX17</f>
        <v>59493.298999999999</v>
      </c>
      <c r="BH17" s="188">
        <v>721334.5</v>
      </c>
      <c r="BI17" s="160">
        <v>680397</v>
      </c>
      <c r="BJ17" s="160">
        <v>622428.5</v>
      </c>
      <c r="BK17" s="160">
        <f t="shared" si="50"/>
        <v>94.324755020035781</v>
      </c>
      <c r="BL17" s="160">
        <v>433270.4</v>
      </c>
      <c r="BM17" s="160">
        <f t="shared" si="12"/>
        <v>69.609666009830846</v>
      </c>
      <c r="BN17" s="160">
        <f t="shared" si="13"/>
        <v>60.065115421486148</v>
      </c>
      <c r="BO17" s="160">
        <v>792236.29999999993</v>
      </c>
      <c r="BP17" s="160">
        <v>561130.9</v>
      </c>
      <c r="BQ17" s="160">
        <v>461919.46259999997</v>
      </c>
      <c r="BR17" s="160">
        <f>BQ17/BP17*100</f>
        <v>82.319377278991396</v>
      </c>
      <c r="BS17" s="160">
        <f>BQ17/BO17*100</f>
        <v>58.3057684430769</v>
      </c>
      <c r="BT17" s="160">
        <f t="shared" si="16"/>
        <v>9.829253973018055</v>
      </c>
      <c r="BU17" s="172">
        <f t="shared" si="17"/>
        <v>28649.062599999947</v>
      </c>
      <c r="BV17" s="188">
        <v>100513</v>
      </c>
      <c r="BW17" s="160">
        <v>140876.20000000001</v>
      </c>
      <c r="BX17" s="160">
        <v>66985.125</v>
      </c>
      <c r="BY17" s="160">
        <f>BW17/BV17*100</f>
        <v>140.15719359684817</v>
      </c>
      <c r="BZ17" s="160">
        <v>111125.70000000001</v>
      </c>
      <c r="CA17" s="160">
        <f>BZ17/BX17*100</f>
        <v>165.89608513830498</v>
      </c>
      <c r="CB17" s="160">
        <f>BZ17/BV17*100</f>
        <v>110.55853471690232</v>
      </c>
      <c r="CC17" s="160">
        <v>136599.4</v>
      </c>
      <c r="CD17" s="160">
        <v>79180.700000000012</v>
      </c>
      <c r="CE17" s="160">
        <v>86922.565999999992</v>
      </c>
      <c r="CF17" s="160">
        <f>CE17/CD17*100</f>
        <v>109.77746597340006</v>
      </c>
      <c r="CG17" s="160">
        <f>CE17/CC17*100</f>
        <v>63.633197510384377</v>
      </c>
      <c r="CH17" s="160">
        <f>CC17/BV17*100-100</f>
        <v>35.902221603175718</v>
      </c>
      <c r="CI17" s="172">
        <f>CE17-BZ17</f>
        <v>-24203.13400000002</v>
      </c>
      <c r="CJ17" s="188">
        <v>38070.199999999997</v>
      </c>
      <c r="CK17" s="160">
        <v>45731.8</v>
      </c>
      <c r="CL17" s="160">
        <v>28171.65</v>
      </c>
      <c r="CM17" s="160">
        <f>CK17/CJ17*100</f>
        <v>120.12492710834198</v>
      </c>
      <c r="CN17" s="160">
        <v>35467.200000000004</v>
      </c>
      <c r="CO17" s="160">
        <f>CN17/CL17*100</f>
        <v>125.89677920888553</v>
      </c>
      <c r="CP17" s="160">
        <f>CN17/CJ17*100</f>
        <v>93.162631139316332</v>
      </c>
      <c r="CQ17" s="160">
        <v>40100</v>
      </c>
      <c r="CR17" s="160">
        <v>29350</v>
      </c>
      <c r="CS17" s="160">
        <v>26397.4</v>
      </c>
      <c r="CT17" s="160">
        <f>CS17/CR17*100</f>
        <v>89.940034071550258</v>
      </c>
      <c r="CU17" s="160">
        <f>CS17/CQ17*100</f>
        <v>65.828927680798017</v>
      </c>
      <c r="CV17" s="160">
        <f>CQ17/CJ17*100-100</f>
        <v>5.3317292790686821</v>
      </c>
      <c r="CW17" s="172">
        <f>CS17-CN17</f>
        <v>-9069.8000000000029</v>
      </c>
      <c r="CX17" s="188">
        <v>124098.8</v>
      </c>
      <c r="CY17" s="160">
        <v>135072.79999999999</v>
      </c>
      <c r="CZ17" s="160">
        <v>88022.5</v>
      </c>
      <c r="DA17" s="160">
        <f>CY17/CX17*100</f>
        <v>108.84295416232872</v>
      </c>
      <c r="DB17" s="160">
        <v>84775.200000000012</v>
      </c>
      <c r="DC17" s="160">
        <f>DB17/CZ17*100</f>
        <v>96.310829617427373</v>
      </c>
      <c r="DD17" s="160">
        <f>DB17/CX17*100</f>
        <v>68.312667004032278</v>
      </c>
      <c r="DE17" s="158">
        <v>154329.5</v>
      </c>
      <c r="DF17" s="158">
        <v>125225.5</v>
      </c>
      <c r="DG17" s="160">
        <v>115763.77499999999</v>
      </c>
      <c r="DH17" s="199">
        <f t="shared" si="28"/>
        <v>92.444250571968169</v>
      </c>
      <c r="DI17" s="199">
        <f t="shared" si="29"/>
        <v>75.01078860490054</v>
      </c>
      <c r="DJ17" s="199">
        <f t="shared" si="30"/>
        <v>24.360187205678045</v>
      </c>
      <c r="DK17" s="172">
        <f>DG17-DB17</f>
        <v>30988.574999999983</v>
      </c>
      <c r="DL17" s="188">
        <v>451167.6</v>
      </c>
      <c r="DM17" s="160">
        <v>457934.7</v>
      </c>
      <c r="DN17" s="160">
        <v>341958</v>
      </c>
      <c r="DO17" s="160">
        <f>DM17/DL17*100</f>
        <v>101.49990823809156</v>
      </c>
      <c r="DP17" s="160">
        <v>314341.7</v>
      </c>
      <c r="DQ17" s="160">
        <f>DP17/DN17*100</f>
        <v>91.92406669824949</v>
      </c>
      <c r="DR17" s="160">
        <f>DP17/DL17*100</f>
        <v>69.672933074094871</v>
      </c>
      <c r="DS17" s="160">
        <v>431060</v>
      </c>
      <c r="DT17" s="160">
        <v>316886.7</v>
      </c>
      <c r="DU17" s="160">
        <v>313462.81770000001</v>
      </c>
      <c r="DV17" s="160">
        <f>DU17/DT17*100</f>
        <v>98.919524770209662</v>
      </c>
      <c r="DW17" s="160">
        <f>DU17/DS17*100</f>
        <v>72.719068737530748</v>
      </c>
      <c r="DX17" s="160">
        <v>139000</v>
      </c>
      <c r="DY17" s="160">
        <v>99244</v>
      </c>
      <c r="DZ17" s="160">
        <v>94712.890700000004</v>
      </c>
      <c r="EA17" s="160">
        <f>DZ17/DY17*100</f>
        <v>95.434374571762532</v>
      </c>
      <c r="EB17" s="160">
        <f>DZ17/DX17*100</f>
        <v>68.138770287769788</v>
      </c>
      <c r="EC17" s="160">
        <f>DS17/DL17*100-100</f>
        <v>-4.4567916667774767</v>
      </c>
      <c r="ED17" s="172">
        <f>DU17-DP17</f>
        <v>-878.88229999999749</v>
      </c>
    </row>
    <row r="18" spans="1:134" s="140" customFormat="1" ht="61.5" customHeight="1" x14ac:dyDescent="0.25">
      <c r="A18" s="173"/>
      <c r="B18" s="148" t="s">
        <v>55</v>
      </c>
      <c r="C18" s="147">
        <f>SUM(C7:C17)</f>
        <v>284370888.59584045</v>
      </c>
      <c r="D18" s="147">
        <f>SUM(D7:D17)</f>
        <v>266388774.57204041</v>
      </c>
      <c r="E18" s="147">
        <f>SUM(E7:E17)</f>
        <v>194971944.86186719</v>
      </c>
      <c r="F18" s="147">
        <f>D18/C18*100</f>
        <v>93.676527821609426</v>
      </c>
      <c r="G18" s="200">
        <f>SUM(G7:G17)</f>
        <v>172684345.7852</v>
      </c>
      <c r="H18" s="147">
        <f>G18/E18*100</f>
        <v>88.568817379106818</v>
      </c>
      <c r="I18" s="147">
        <f t="shared" si="39"/>
        <v>60.725043494387378</v>
      </c>
      <c r="J18" s="147">
        <f>SUM(J7:J17)</f>
        <v>335281253.96538085</v>
      </c>
      <c r="K18" s="147">
        <f t="shared" ref="K18:L18" si="95">SUM(K7:K17)</f>
        <v>234707166.25604686</v>
      </c>
      <c r="L18" s="147">
        <f t="shared" si="95"/>
        <v>192891219.36089149</v>
      </c>
      <c r="M18" s="147">
        <f>L18/K18*100</f>
        <v>82.183779233422513</v>
      </c>
      <c r="N18" s="147">
        <f>L18/J18*100</f>
        <v>57.531167364581705</v>
      </c>
      <c r="O18" s="147">
        <f t="shared" si="85"/>
        <v>17.902804897127254</v>
      </c>
      <c r="P18" s="147">
        <f>SUM(P7:P17)</f>
        <v>20206873.575691469</v>
      </c>
      <c r="Q18" s="174">
        <f t="shared" ref="Q18:V18" si="96">SUM(Q7:Q17)</f>
        <v>98205579.127803952</v>
      </c>
      <c r="R18" s="189">
        <f>SUM(R7:R17)</f>
        <v>104146883.99160001</v>
      </c>
      <c r="S18" s="147">
        <f t="shared" si="96"/>
        <v>114540455.78649999</v>
      </c>
      <c r="T18" s="147">
        <f t="shared" si="96"/>
        <v>73533294.093981758</v>
      </c>
      <c r="U18" s="147">
        <f>S18/R18*100</f>
        <v>109.97972420926034</v>
      </c>
      <c r="V18" s="147">
        <f t="shared" si="96"/>
        <v>70589495.871999994</v>
      </c>
      <c r="W18" s="147">
        <f>V18/T18*100</f>
        <v>95.996645793918418</v>
      </c>
      <c r="X18" s="147">
        <f>V18/R18*100</f>
        <v>67.778788156248055</v>
      </c>
      <c r="Y18" s="147">
        <f t="shared" ref="Y18" si="97">SUM(Y7:Y17)</f>
        <v>136489054.0961</v>
      </c>
      <c r="Z18" s="147">
        <f t="shared" ref="Z18" si="98">SUM(Z7:Z17)</f>
        <v>98536551.802403554</v>
      </c>
      <c r="AA18" s="147">
        <f t="shared" ref="AA18" si="99">SUM(AA7:AA17)</f>
        <v>89684657.744088382</v>
      </c>
      <c r="AB18" s="147">
        <f>AA18/Z18*100</f>
        <v>91.016639108636582</v>
      </c>
      <c r="AC18" s="147">
        <f>AA18/Y18*100</f>
        <v>65.708315101182166</v>
      </c>
      <c r="AD18" s="147">
        <f>Y18/R18*100-100</f>
        <v>31.054380952106584</v>
      </c>
      <c r="AE18" s="174">
        <f>SUM(AE7:AE17)</f>
        <v>19095161.87208838</v>
      </c>
      <c r="AF18" s="189">
        <f>SUM(AF7:AF17)</f>
        <v>69110272.285600007</v>
      </c>
      <c r="AG18" s="147">
        <f t="shared" ref="AG18" si="100">SUM(AG7:AG17)</f>
        <v>78072304.247600004</v>
      </c>
      <c r="AH18" s="147">
        <f>SUM(AH7:AH17)</f>
        <v>47572063.67578432</v>
      </c>
      <c r="AI18" s="147">
        <f>AG18/AF18*100</f>
        <v>112.96772775682922</v>
      </c>
      <c r="AJ18" s="147">
        <f>SUM(AJ7:AJ17)</f>
        <v>46342957.866000004</v>
      </c>
      <c r="AK18" s="147">
        <f>AJ18/AH18*100</f>
        <v>97.416328586960233</v>
      </c>
      <c r="AL18" s="147">
        <f>AJ18/AF18*100</f>
        <v>67.056540704233541</v>
      </c>
      <c r="AM18" s="147">
        <f>SUM(AM7:AM17)</f>
        <v>84265736.307099998</v>
      </c>
      <c r="AN18" s="147">
        <f>SUM(AN7:AN17)</f>
        <v>59713860.005406119</v>
      </c>
      <c r="AO18" s="147">
        <f>BC18+BQ18+CE18+CS18+DG18</f>
        <v>57704748.116488382</v>
      </c>
      <c r="AP18" s="147">
        <f>AO18/AN18*100</f>
        <v>96.635434572918513</v>
      </c>
      <c r="AQ18" s="147">
        <f>AO18/AM18*100</f>
        <v>68.479491956479038</v>
      </c>
      <c r="AR18" s="147">
        <f>AM18/AF18*100-100</f>
        <v>21.929394170044134</v>
      </c>
      <c r="AS18" s="174">
        <f>SUM(AS7:AS17)</f>
        <v>11361790.250488376</v>
      </c>
      <c r="AT18" s="189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13444443.52280481</v>
      </c>
      <c r="AW18" s="147">
        <f t="shared" si="44"/>
        <v>104.2910337271769</v>
      </c>
      <c r="AX18" s="147">
        <f t="shared" si="101"/>
        <v>11624671.190100003</v>
      </c>
      <c r="AY18" s="147">
        <f>AX18/AV18*100</f>
        <v>86.46450238257863</v>
      </c>
      <c r="AZ18" s="147">
        <f>AX18/AT18*100</f>
        <v>55.166310131003705</v>
      </c>
      <c r="BA18" s="147">
        <f>SUM(BA7:BA17)</f>
        <v>29885861.045999996</v>
      </c>
      <c r="BB18" s="147">
        <f t="shared" ref="BB18:BC18" si="102">SUM(BB7:BB17)</f>
        <v>19265029.520188142</v>
      </c>
      <c r="BC18" s="147">
        <f t="shared" si="102"/>
        <v>17774757.891388383</v>
      </c>
      <c r="BD18" s="147">
        <f>BC18/BB18*100</f>
        <v>92.26436882830582</v>
      </c>
      <c r="BE18" s="147">
        <f>BC18/BA18*100</f>
        <v>59.475475255772849</v>
      </c>
      <c r="BF18" s="147">
        <f>BA18/AT18*100-100</f>
        <v>41.827037688584767</v>
      </c>
      <c r="BG18" s="174">
        <f>BC18-AX18</f>
        <v>6150086.7012883797</v>
      </c>
      <c r="BH18" s="189">
        <f>SUM(BH7:BH17)</f>
        <v>27027135.189000003</v>
      </c>
      <c r="BI18" s="147">
        <f>SUM(BI7:BI17)</f>
        <v>26393759.158899996</v>
      </c>
      <c r="BJ18" s="147">
        <f>SUM(BJ7:BJ17)</f>
        <v>17816718.444210436</v>
      </c>
      <c r="BK18" s="147">
        <f t="shared" si="50"/>
        <v>97.656518067228276</v>
      </c>
      <c r="BL18" s="147">
        <f>SUM(BL7:BL17)</f>
        <v>15419476.219800001</v>
      </c>
      <c r="BM18" s="147">
        <f t="shared" si="12"/>
        <v>86.544984521605755</v>
      </c>
      <c r="BN18" s="147">
        <f t="shared" si="13"/>
        <v>57.051833692220924</v>
      </c>
      <c r="BO18" s="147">
        <f>SUM(BO7:BO17)</f>
        <v>29209645.467100002</v>
      </c>
      <c r="BP18" s="147">
        <f>SUM(BP7:BP17)</f>
        <v>19077267.501618765</v>
      </c>
      <c r="BQ18" s="147">
        <f>SUM(BQ7:BQ17)</f>
        <v>16670940.783699999</v>
      </c>
      <c r="BR18" s="147">
        <f>BQ18/BP18*100</f>
        <v>87.38641832372177</v>
      </c>
      <c r="BS18" s="147">
        <f>BQ18/BO18*100</f>
        <v>57.073410228402629</v>
      </c>
      <c r="BT18" s="147">
        <f t="shared" si="16"/>
        <v>8.075255711853174</v>
      </c>
      <c r="BU18" s="174">
        <f t="shared" si="17"/>
        <v>1251464.5638999976</v>
      </c>
      <c r="BV18" s="196">
        <f>SUM(BV7:BV17)</f>
        <v>13846204.742999999</v>
      </c>
      <c r="BW18" s="149">
        <f t="shared" ref="BW18:BX18" si="103">SUM(BW7:BW17)</f>
        <v>22356875.21140001</v>
      </c>
      <c r="BX18" s="149">
        <f t="shared" si="103"/>
        <v>11098149.747029645</v>
      </c>
      <c r="BY18" s="149">
        <f>BW18/BV18*100</f>
        <v>161.4657274420459</v>
      </c>
      <c r="BZ18" s="149">
        <f>SUM(BZ7:BZ17)</f>
        <v>14365365.607999999</v>
      </c>
      <c r="CA18" s="149">
        <f>BZ18/BX18*100</f>
        <v>129.43928434417461</v>
      </c>
      <c r="CB18" s="149">
        <f>BZ18/BV18*100</f>
        <v>103.7494813534551</v>
      </c>
      <c r="CC18" s="149">
        <f t="shared" ref="CC18:CE18" si="104">SUM(CC7:CC17)</f>
        <v>17737407.724999998</v>
      </c>
      <c r="CD18" s="149">
        <f t="shared" si="104"/>
        <v>16028870.053862978</v>
      </c>
      <c r="CE18" s="149">
        <f t="shared" si="104"/>
        <v>17803215.801299997</v>
      </c>
      <c r="CF18" s="149">
        <f>CE18/CD18*100</f>
        <v>111.06968701770342</v>
      </c>
      <c r="CG18" s="149">
        <f>CE18/CC18*100</f>
        <v>100.37101293109052</v>
      </c>
      <c r="CH18" s="149">
        <f>CC18/BV18*100-100</f>
        <v>28.103029344320589</v>
      </c>
      <c r="CI18" s="174">
        <f>CE18-BZ18</f>
        <v>3437850.1932999976</v>
      </c>
      <c r="CJ18" s="196">
        <f t="shared" ref="CJ18" si="105">SUM(CJ7:CJ17)</f>
        <v>1188984.8</v>
      </c>
      <c r="CK18" s="149">
        <f t="shared" ref="CK18" si="106">SUM(CK7:CK17)</f>
        <v>1460772.209</v>
      </c>
      <c r="CL18" s="149">
        <f t="shared" ref="CL18:CN18" si="107">SUM(CL7:CL17)</f>
        <v>886577.46521739138</v>
      </c>
      <c r="CM18" s="149">
        <f>CK18/CJ18*100</f>
        <v>122.85877910297928</v>
      </c>
      <c r="CN18" s="149">
        <f t="shared" si="107"/>
        <v>1092029.75</v>
      </c>
      <c r="CO18" s="149">
        <f>CN18/CL18*100</f>
        <v>123.1736416549039</v>
      </c>
      <c r="CP18" s="149">
        <f>CN18/CJ18*100</f>
        <v>91.84556017873399</v>
      </c>
      <c r="CQ18" s="149">
        <f t="shared" ref="CQ18" si="108">SUM(CQ7:CQ17)</f>
        <v>1222492.8</v>
      </c>
      <c r="CR18" s="149">
        <f t="shared" ref="CR18" si="109">SUM(CR7:CR17)</f>
        <v>899051.41521739122</v>
      </c>
      <c r="CS18" s="149">
        <f t="shared" ref="CS18" si="110">SUM(CS7:CS17)</f>
        <v>1049653.2309999999</v>
      </c>
      <c r="CT18" s="149">
        <f>CS18/CR18*100</f>
        <v>116.75119055857257</v>
      </c>
      <c r="CU18" s="149">
        <f>CS18/CQ18*100</f>
        <v>85.861710678377818</v>
      </c>
      <c r="CV18" s="149">
        <f>CQ18/CJ18*100-100</f>
        <v>2.8182025539771303</v>
      </c>
      <c r="CW18" s="174">
        <f>CS18-CN18</f>
        <v>-42376.519000000088</v>
      </c>
      <c r="CX18" s="196">
        <f t="shared" ref="CX18" si="111">SUM(CX7:CX17)</f>
        <v>5975899.8446000004</v>
      </c>
      <c r="CY18" s="149">
        <f t="shared" ref="CY18" si="112">SUM(CY7:CY17)</f>
        <v>5884641.285099999</v>
      </c>
      <c r="CZ18" s="149">
        <f t="shared" ref="CZ18:DB18" si="113">SUM(CZ7:CZ17)</f>
        <v>4326174.4965220457</v>
      </c>
      <c r="DA18" s="149">
        <f>CY18/CX18*100</f>
        <v>98.472890077258143</v>
      </c>
      <c r="DB18" s="149">
        <f t="shared" si="113"/>
        <v>3841415.0981000005</v>
      </c>
      <c r="DC18" s="149">
        <f>DB18/CZ18*100</f>
        <v>88.794733110933009</v>
      </c>
      <c r="DD18" s="149">
        <f>DB18/CX18*100</f>
        <v>64.281785136864642</v>
      </c>
      <c r="DE18" s="149">
        <f>SUM(DE7:DE17)</f>
        <v>6210329.2690000003</v>
      </c>
      <c r="DF18" s="149">
        <f t="shared" ref="DF18:DG18" si="114">SUM(DF7:DF17)</f>
        <v>4443641.5145188412</v>
      </c>
      <c r="DG18" s="149">
        <f t="shared" si="114"/>
        <v>4406180.4091000007</v>
      </c>
      <c r="DH18" s="149">
        <f>DG18/DF18*100</f>
        <v>99.156972827433478</v>
      </c>
      <c r="DI18" s="149">
        <f>DG18/DE18*100</f>
        <v>70.949223756850699</v>
      </c>
      <c r="DJ18" s="149">
        <f>DE18/CX18*100-100</f>
        <v>3.9229142136951509</v>
      </c>
      <c r="DK18" s="174">
        <f>DG18-DB18</f>
        <v>564765.31100000022</v>
      </c>
      <c r="DL18" s="212">
        <f t="shared" ref="DL18" si="115">SUM(DL7:DL17)</f>
        <v>25852808.148000002</v>
      </c>
      <c r="DM18" s="210">
        <f t="shared" ref="DM18" si="116">SUM(DM7:DM17)</f>
        <v>25693112.593400002</v>
      </c>
      <c r="DN18" s="210">
        <f t="shared" ref="DN18:DP18" si="117">SUM(DN7:DN17)</f>
        <v>20201919.718154151</v>
      </c>
      <c r="DO18" s="149">
        <f>DM18/DL18*100</f>
        <v>99.382289329322418</v>
      </c>
      <c r="DP18" s="149">
        <f t="shared" si="117"/>
        <v>17355002.389699999</v>
      </c>
      <c r="DQ18" s="149">
        <f>DP18/DN18*100</f>
        <v>85.907689129682993</v>
      </c>
      <c r="DR18" s="149">
        <f>DP18/DL18*100</f>
        <v>67.130047499472894</v>
      </c>
      <c r="DS18" s="210">
        <f t="shared" ref="DS18" si="118">SUM(DS7:DS17)</f>
        <v>23452852.787999999</v>
      </c>
      <c r="DT18" s="210">
        <f t="shared" ref="DT18" si="119">SUM(DT7:DT17)</f>
        <v>18231676.073987484</v>
      </c>
      <c r="DU18" s="210">
        <f t="shared" ref="DU18" si="120">SUM(DU7:DU17)</f>
        <v>17354304.4586</v>
      </c>
      <c r="DV18" s="149">
        <f>DU18/DT18*100</f>
        <v>95.187652458134124</v>
      </c>
      <c r="DW18" s="149">
        <f>DU18/DS18*100</f>
        <v>73.99656074027628</v>
      </c>
      <c r="DX18" s="149">
        <f t="shared" ref="DX18" si="121">SUM(DX7:DX17)</f>
        <v>7381926.9099999992</v>
      </c>
      <c r="DY18" s="149">
        <f t="shared" ref="DY18" si="122">SUM(DY7:DY17)</f>
        <v>5276927.7581192348</v>
      </c>
      <c r="DZ18" s="149">
        <f t="shared" ref="DZ18" si="123">SUM(DZ7:DZ17)</f>
        <v>5974718.2708000019</v>
      </c>
      <c r="EA18" s="149">
        <f>DZ18/DY18*100</f>
        <v>113.22342364090785</v>
      </c>
      <c r="EB18" s="149">
        <f>DZ18/DX18*100</f>
        <v>80.937109560192084</v>
      </c>
      <c r="EC18" s="149">
        <f>DS18/DL18*100-100</f>
        <v>-9.2831515488025076</v>
      </c>
      <c r="ED18" s="174">
        <f>DU18-DP18</f>
        <v>-697.93109999969602</v>
      </c>
    </row>
    <row r="19" spans="1:134" s="140" customFormat="1" ht="8.25" customHeight="1" x14ac:dyDescent="0.25">
      <c r="A19" s="175"/>
      <c r="C19" s="176"/>
      <c r="D19" s="176"/>
      <c r="E19" s="176"/>
      <c r="F19" s="176"/>
      <c r="G19" s="255"/>
      <c r="H19" s="255"/>
      <c r="I19" s="255"/>
      <c r="J19" s="177"/>
      <c r="K19" s="177"/>
      <c r="L19" s="177"/>
      <c r="M19" s="177"/>
      <c r="N19" s="177"/>
      <c r="O19" s="177"/>
      <c r="P19" s="178"/>
      <c r="Q19" s="186"/>
      <c r="R19" s="194"/>
      <c r="S19" s="456"/>
      <c r="T19" s="457"/>
      <c r="U19" s="457"/>
      <c r="V19" s="457"/>
      <c r="W19" s="457"/>
      <c r="X19" s="456"/>
      <c r="Y19" s="456"/>
      <c r="Z19" s="458"/>
      <c r="AA19" s="458"/>
      <c r="AB19" s="458"/>
      <c r="AC19" s="458"/>
      <c r="AD19" s="458"/>
      <c r="AE19" s="459"/>
      <c r="AF19" s="190"/>
      <c r="AG19" s="457"/>
      <c r="AH19" s="457"/>
      <c r="AI19" s="457"/>
      <c r="AJ19" s="465"/>
      <c r="AK19" s="465"/>
      <c r="AL19" s="465"/>
      <c r="AM19" s="465"/>
      <c r="AN19" s="465"/>
      <c r="AO19" s="465"/>
      <c r="AP19" s="458"/>
      <c r="AQ19" s="160"/>
      <c r="AR19" s="457"/>
      <c r="AS19" s="191"/>
      <c r="AT19" s="190"/>
      <c r="AU19" s="465"/>
      <c r="AV19" s="457"/>
      <c r="AW19" s="457"/>
      <c r="AX19" s="465"/>
      <c r="AY19" s="457"/>
      <c r="AZ19" s="150"/>
      <c r="BA19" s="466"/>
      <c r="BB19" s="466"/>
      <c r="BC19" s="456"/>
      <c r="BD19" s="456"/>
      <c r="BE19" s="456"/>
      <c r="BF19" s="456"/>
      <c r="BG19" s="186"/>
      <c r="BH19" s="194"/>
      <c r="BI19" s="458"/>
      <c r="BJ19" s="458"/>
      <c r="BK19" s="458"/>
      <c r="BL19" s="465"/>
      <c r="BM19" s="195"/>
      <c r="BN19" s="195"/>
      <c r="BO19" s="465"/>
      <c r="BP19" s="465"/>
      <c r="BQ19" s="465"/>
      <c r="BR19" s="456"/>
      <c r="BS19" s="456"/>
      <c r="BT19" s="456"/>
      <c r="BU19" s="186"/>
      <c r="BV19" s="472"/>
      <c r="BW19" s="456"/>
      <c r="BX19" s="456"/>
      <c r="BY19" s="456"/>
      <c r="BZ19" s="473"/>
      <c r="CA19" s="473"/>
      <c r="CB19" s="474"/>
      <c r="CC19" s="473"/>
      <c r="CD19" s="473"/>
      <c r="CE19" s="473"/>
      <c r="CF19" s="474"/>
      <c r="CG19" s="474"/>
      <c r="CH19" s="474"/>
      <c r="CI19" s="179"/>
      <c r="CJ19" s="197"/>
      <c r="CK19" s="473"/>
      <c r="CL19" s="473"/>
      <c r="CM19" s="474"/>
      <c r="CN19" s="473"/>
      <c r="CO19" s="474"/>
      <c r="CP19" s="474"/>
      <c r="CQ19" s="473"/>
      <c r="CR19" s="473"/>
      <c r="CS19" s="473"/>
      <c r="CT19" s="474"/>
      <c r="CU19" s="474"/>
      <c r="CV19" s="474"/>
      <c r="CW19" s="179"/>
      <c r="CX19" s="197"/>
      <c r="CY19" s="473"/>
      <c r="CZ19" s="473"/>
      <c r="DA19" s="474"/>
      <c r="DB19" s="473"/>
      <c r="DC19" s="474"/>
      <c r="DD19" s="474"/>
      <c r="DE19" s="473"/>
      <c r="DF19" s="473"/>
      <c r="DG19" s="473"/>
      <c r="DH19" s="474"/>
      <c r="DI19" s="474"/>
      <c r="DJ19" s="474"/>
      <c r="DK19" s="179"/>
      <c r="DL19" s="197"/>
      <c r="DM19" s="473"/>
      <c r="DN19" s="473"/>
      <c r="DO19" s="474"/>
      <c r="DP19" s="473"/>
      <c r="DQ19" s="474"/>
      <c r="DR19" s="474"/>
      <c r="DS19" s="473"/>
      <c r="DT19" s="473"/>
      <c r="DU19" s="473"/>
      <c r="DV19" s="474"/>
      <c r="DW19" s="474"/>
      <c r="DX19" s="473"/>
      <c r="DY19" s="473"/>
      <c r="DZ19" s="473"/>
      <c r="EA19" s="474"/>
      <c r="EB19" s="474"/>
      <c r="EC19" s="474"/>
      <c r="ED19" s="179"/>
    </row>
    <row r="20" spans="1:134" s="140" customFormat="1" ht="56.25" customHeight="1" thickBot="1" x14ac:dyDescent="0.3">
      <c r="A20" s="180"/>
      <c r="B20" s="181" t="s">
        <v>126</v>
      </c>
      <c r="C20" s="182">
        <f>C18-C7</f>
        <v>171172022.39584044</v>
      </c>
      <c r="D20" s="182">
        <f>D18-D7</f>
        <v>155989799.81304044</v>
      </c>
      <c r="E20" s="182">
        <f>E18-E7</f>
        <v>105125747.4618672</v>
      </c>
      <c r="F20" s="182">
        <f>D20/C20*100</f>
        <v>91.130429862135614</v>
      </c>
      <c r="G20" s="182">
        <f>G18-G7</f>
        <v>97703764.685200006</v>
      </c>
      <c r="H20" s="182">
        <f>G20/E20*100</f>
        <v>92.939900114042558</v>
      </c>
      <c r="I20" s="182">
        <f>G20/C20*100</f>
        <v>57.07928393768529</v>
      </c>
      <c r="J20" s="182">
        <f>J18-J7</f>
        <v>178479287.36538085</v>
      </c>
      <c r="K20" s="182">
        <f t="shared" ref="K20:L20" si="124">K18-K7</f>
        <v>121981167.75604685</v>
      </c>
      <c r="L20" s="182">
        <f t="shared" si="124"/>
        <v>104713733.46089149</v>
      </c>
      <c r="M20" s="182">
        <f>L20/K20*100</f>
        <v>85.844180201907122</v>
      </c>
      <c r="N20" s="182">
        <f>L20/J20*100</f>
        <v>58.669963896999811</v>
      </c>
      <c r="O20" s="182">
        <f>J20/C20*100-100</f>
        <v>4.2689598844851844</v>
      </c>
      <c r="P20" s="182">
        <f>P18-P7</f>
        <v>7009968.7756914571</v>
      </c>
      <c r="Q20" s="184">
        <f>Q18-Q7</f>
        <v>88655564.357586175</v>
      </c>
      <c r="R20" s="192">
        <f>R18-R7</f>
        <v>41229569.091600001</v>
      </c>
      <c r="S20" s="182">
        <f t="shared" ref="S20" si="125">S18-S7</f>
        <v>43376889.627499998</v>
      </c>
      <c r="T20" s="182">
        <f>T18-T7</f>
        <v>27461231.493981764</v>
      </c>
      <c r="U20" s="182">
        <f>S20/R20*100</f>
        <v>105.2082051382329</v>
      </c>
      <c r="V20" s="182">
        <f>V18-V7</f>
        <v>25744052.371999994</v>
      </c>
      <c r="W20" s="182">
        <f>V20/T20*100</f>
        <v>93.746896884948157</v>
      </c>
      <c r="X20" s="182">
        <f>V20/R20*100</f>
        <v>62.440750507977093</v>
      </c>
      <c r="Y20" s="182">
        <f>Y18-Y7</f>
        <v>46269994.296099991</v>
      </c>
      <c r="Z20" s="182">
        <f t="shared" ref="Z20:AA20" si="126">Z18-Z7</f>
        <v>33062044.302403554</v>
      </c>
      <c r="AA20" s="182">
        <f t="shared" si="126"/>
        <v>29379870.244088382</v>
      </c>
      <c r="AB20" s="182">
        <f>AA20/Z20*100</f>
        <v>88.862836113109054</v>
      </c>
      <c r="AC20" s="182">
        <f>AA20/Y20*100</f>
        <v>63.496593615454053</v>
      </c>
      <c r="AD20" s="182">
        <f>Y20/R20*100-100</f>
        <v>12.22526772788153</v>
      </c>
      <c r="AE20" s="184">
        <f>AE18-AE7</f>
        <v>3635817.8720883802</v>
      </c>
      <c r="AF20" s="192">
        <f>AF18-AF7</f>
        <v>28598726.985600002</v>
      </c>
      <c r="AG20" s="182">
        <f t="shared" ref="AG20" si="127">AG18-AG7</f>
        <v>29620635.788600005</v>
      </c>
      <c r="AH20" s="182">
        <f>AH18-AH7</f>
        <v>19441556.375784319</v>
      </c>
      <c r="AI20" s="182">
        <f>AG20/AF20*100</f>
        <v>103.57326675244865</v>
      </c>
      <c r="AJ20" s="182">
        <f>AJ18-AJ7</f>
        <v>17539291.366000004</v>
      </c>
      <c r="AK20" s="182">
        <f>AJ20/AH20*100</f>
        <v>90.215469517894647</v>
      </c>
      <c r="AL20" s="182">
        <f>AJ20/AF20*100</f>
        <v>61.328923398693128</v>
      </c>
      <c r="AM20" s="182">
        <f>AM18-AM7</f>
        <v>33238931.207100004</v>
      </c>
      <c r="AN20" s="182">
        <f>AN18-AN7</f>
        <v>23991053.005406119</v>
      </c>
      <c r="AO20" s="182">
        <f>BC20+BQ20+CE20+CS20+DG20</f>
        <v>20481271.016488381</v>
      </c>
      <c r="AP20" s="182">
        <f>AO20/AN20*100</f>
        <v>85.370454610196362</v>
      </c>
      <c r="AQ20" s="182">
        <f t="shared" ref="AQ20" si="128">AO20/AM20*100</f>
        <v>61.618320062329431</v>
      </c>
      <c r="AR20" s="182">
        <f>AM20/AF20*100-100</f>
        <v>16.225212485284501</v>
      </c>
      <c r="AS20" s="184">
        <f>AS18-AS7</f>
        <v>2941979.6504883748</v>
      </c>
      <c r="AT20" s="192">
        <f>AT18-AT7</f>
        <v>8202469.6090000011</v>
      </c>
      <c r="AU20" s="182">
        <f t="shared" ref="AU20:AV20" si="129">AU18-AU7</f>
        <v>8442098.4831999987</v>
      </c>
      <c r="AV20" s="182">
        <f t="shared" si="129"/>
        <v>5411643.5228048097</v>
      </c>
      <c r="AW20" s="182">
        <f>AU20/AT20*100</f>
        <v>102.92142349344482</v>
      </c>
      <c r="AX20" s="182">
        <f>AX18-AX7</f>
        <v>4492982.3901000032</v>
      </c>
      <c r="AY20" s="182">
        <f>AX20/AV20*100</f>
        <v>83.02435981169964</v>
      </c>
      <c r="AZ20" s="182">
        <f>AX20/AT20*100</f>
        <v>54.775971192507257</v>
      </c>
      <c r="BA20" s="182">
        <f>BA18-BA7</f>
        <v>10690861.245999999</v>
      </c>
      <c r="BB20" s="182">
        <f>BB18-BB7</f>
        <v>7393425.420188142</v>
      </c>
      <c r="BC20" s="182">
        <f t="shared" ref="BC20" si="130">BC18-BC7</f>
        <v>5652195.4913883843</v>
      </c>
      <c r="BD20" s="182">
        <f>BC20/BB20*100</f>
        <v>76.448941730781016</v>
      </c>
      <c r="BE20" s="182">
        <f>BC20/BA20*100</f>
        <v>52.869412120591889</v>
      </c>
      <c r="BF20" s="182">
        <f>BA20/AT20*100-100</f>
        <v>30.337102794866297</v>
      </c>
      <c r="BG20" s="184">
        <f>BC20-AX20</f>
        <v>1159213.101288381</v>
      </c>
      <c r="BH20" s="192">
        <f>BH18-BH7</f>
        <v>13731428.789000003</v>
      </c>
      <c r="BI20" s="182">
        <f>BI18-BI7</f>
        <v>13629153.558899997</v>
      </c>
      <c r="BJ20" s="182">
        <f>BJ18-BJ7</f>
        <v>9500168.4442104362</v>
      </c>
      <c r="BK20" s="182">
        <f>+BI20/BH20*100</f>
        <v>99.255174157973016</v>
      </c>
      <c r="BL20" s="182">
        <f>BL18-BL7</f>
        <v>8030388.8198000006</v>
      </c>
      <c r="BM20" s="182">
        <f>BL20/BJ20*100</f>
        <v>84.528909849949613</v>
      </c>
      <c r="BN20" s="182">
        <f>BL20/BH20*100</f>
        <v>58.481815280817671</v>
      </c>
      <c r="BO20" s="182">
        <f>BO18-BO7</f>
        <v>15228917.667100001</v>
      </c>
      <c r="BP20" s="182">
        <f>BP18-BP7</f>
        <v>10968445.801618766</v>
      </c>
      <c r="BQ20" s="182">
        <f>BQ18-BQ7</f>
        <v>8563226.8836999983</v>
      </c>
      <c r="BR20" s="182">
        <f>BQ20/BP20*100</f>
        <v>78.071470093203203</v>
      </c>
      <c r="BS20" s="182">
        <f>BQ20/BO20*100</f>
        <v>56.230042547276241</v>
      </c>
      <c r="BT20" s="182">
        <f>BO20/BH20*100-100</f>
        <v>10.905557616113555</v>
      </c>
      <c r="BU20" s="184">
        <f>BQ20-BL20</f>
        <v>532838.06389999762</v>
      </c>
      <c r="BV20" s="198">
        <f>BV18-BV7</f>
        <v>2276585.6429999992</v>
      </c>
      <c r="BW20" s="183">
        <f t="shared" ref="BW20:BX20" si="131">BW18-BW7</f>
        <v>2841435.0114000067</v>
      </c>
      <c r="BX20" s="183">
        <f t="shared" si="131"/>
        <v>1346871.6470296457</v>
      </c>
      <c r="BY20" s="183">
        <f>BW20/BV20*100</f>
        <v>124.81125057327824</v>
      </c>
      <c r="BZ20" s="183">
        <f>BZ18-BZ7</f>
        <v>1946654.8079999983</v>
      </c>
      <c r="CA20" s="183">
        <f>BZ20/BX20*100</f>
        <v>144.53157524646824</v>
      </c>
      <c r="CB20" s="183">
        <f>BZ20/BV20*100</f>
        <v>85.507646680700731</v>
      </c>
      <c r="CC20" s="183">
        <f t="shared" ref="CC20:CE20" si="132">CC18-CC7</f>
        <v>2747319.0249999985</v>
      </c>
      <c r="CD20" s="183">
        <f t="shared" si="132"/>
        <v>2368226.253862977</v>
      </c>
      <c r="CE20" s="183">
        <f t="shared" si="132"/>
        <v>3095965.6012999974</v>
      </c>
      <c r="CF20" s="183">
        <f>CE20/CD20*100</f>
        <v>130.72929988213562</v>
      </c>
      <c r="CG20" s="183">
        <f>CE20/CC20*100</f>
        <v>112.690429219446</v>
      </c>
      <c r="CH20" s="183">
        <f>CC20/BV20*100-100</f>
        <v>20.677165537233407</v>
      </c>
      <c r="CI20" s="184">
        <f>CE20-BZ20</f>
        <v>1149310.7932999991</v>
      </c>
      <c r="CJ20" s="198">
        <f t="shared" ref="CJ20:CL20" si="133">CJ18-CJ7</f>
        <v>604776.20000000007</v>
      </c>
      <c r="CK20" s="183">
        <f t="shared" si="133"/>
        <v>699768.25</v>
      </c>
      <c r="CL20" s="183">
        <f t="shared" si="133"/>
        <v>446577.46521739138</v>
      </c>
      <c r="CM20" s="183">
        <f>CK20/CJ20*100</f>
        <v>115.70697557212071</v>
      </c>
      <c r="CN20" s="183">
        <f t="shared" ref="CN20" si="134">CN18-CN7</f>
        <v>526022.05000000005</v>
      </c>
      <c r="CO20" s="183">
        <f>CN20/CL20*100</f>
        <v>117.78965374885979</v>
      </c>
      <c r="CP20" s="183">
        <f>CN20/CJ20*100</f>
        <v>86.977968048345815</v>
      </c>
      <c r="CQ20" s="183">
        <f t="shared" ref="CQ20" si="135">CQ18-CQ7</f>
        <v>632492.80000000005</v>
      </c>
      <c r="CR20" s="183">
        <f>CR18-CR7</f>
        <v>455051.41521739122</v>
      </c>
      <c r="CS20" s="183">
        <f>CS18-CS7</f>
        <v>492583.63099999994</v>
      </c>
      <c r="CT20" s="183">
        <f>CS20/CR20*100</f>
        <v>108.24790661615205</v>
      </c>
      <c r="CU20" s="183">
        <f>CS20/CQ20*100</f>
        <v>77.879721476671335</v>
      </c>
      <c r="CV20" s="183">
        <f>CQ20/CJ20*100-100</f>
        <v>4.5829515116500943</v>
      </c>
      <c r="CW20" s="184">
        <f>CS20-CN20</f>
        <v>-33438.419000000111</v>
      </c>
      <c r="CX20" s="198">
        <f t="shared" ref="CX20:CZ20" si="136">CX18-CX7</f>
        <v>3783466.7446000003</v>
      </c>
      <c r="CY20" s="183">
        <f t="shared" si="136"/>
        <v>4008180.4850999992</v>
      </c>
      <c r="CZ20" s="183">
        <f t="shared" si="136"/>
        <v>2736295.2965220455</v>
      </c>
      <c r="DA20" s="183">
        <f>CY20/CX20*100</f>
        <v>105.93936079445456</v>
      </c>
      <c r="DB20" s="183">
        <f>DB18-DB7</f>
        <v>2543243.2981000007</v>
      </c>
      <c r="DC20" s="183">
        <f>DB20/CZ20*100</f>
        <v>92.944767376992445</v>
      </c>
      <c r="DD20" s="183">
        <f>DB20/CX20*100</f>
        <v>67.219919449004706</v>
      </c>
      <c r="DE20" s="183">
        <f>DE18-DE7</f>
        <v>3939340.4690000005</v>
      </c>
      <c r="DF20" s="183">
        <f>DF18-DF7</f>
        <v>2805904.1145188408</v>
      </c>
      <c r="DG20" s="183">
        <f>DG18-DG7</f>
        <v>2677299.4091000007</v>
      </c>
      <c r="DH20" s="183">
        <f>DG20/DF20*100</f>
        <v>95.416639337267824</v>
      </c>
      <c r="DI20" s="183">
        <f>DG20/DE20*100</f>
        <v>67.963138250389193</v>
      </c>
      <c r="DJ20" s="183">
        <f>DE20/CX20*100-100</f>
        <v>4.1198650582160639</v>
      </c>
      <c r="DK20" s="184">
        <f>DG20-DB20</f>
        <v>134056.11100000003</v>
      </c>
      <c r="DL20" s="198">
        <f t="shared" ref="DL20:DN20" si="137">DL18-DL7</f>
        <v>7662625.6480000019</v>
      </c>
      <c r="DM20" s="183">
        <f t="shared" si="137"/>
        <v>7772761.5934000015</v>
      </c>
      <c r="DN20" s="183">
        <f t="shared" si="137"/>
        <v>5421066.218154151</v>
      </c>
      <c r="DO20" s="183">
        <f>DM20/DL20*100</f>
        <v>101.43731340221149</v>
      </c>
      <c r="DP20" s="183">
        <f t="shared" ref="DP20" si="138">DP18-DP7</f>
        <v>5242644.4897000007</v>
      </c>
      <c r="DQ20" s="183">
        <f>DP20/DN20*100</f>
        <v>96.708733646221674</v>
      </c>
      <c r="DR20" s="183">
        <f>DP20/DL20*100</f>
        <v>68.418382034209998</v>
      </c>
      <c r="DS20" s="183">
        <f t="shared" ref="DS20:DU20" si="139">DS18-DS7</f>
        <v>8480294.1879999992</v>
      </c>
      <c r="DT20" s="183">
        <f t="shared" si="139"/>
        <v>6132821.9739874844</v>
      </c>
      <c r="DU20" s="183">
        <f t="shared" si="139"/>
        <v>5673174.7586000003</v>
      </c>
      <c r="DV20" s="183">
        <f>DU20/DT20*100</f>
        <v>92.505127046943656</v>
      </c>
      <c r="DW20" s="183">
        <f>DU20/DS20*100</f>
        <v>66.898324902782264</v>
      </c>
      <c r="DX20" s="183">
        <f t="shared" ref="DX20:DY20" si="140">DX18-DX7</f>
        <v>3419721.8099999996</v>
      </c>
      <c r="DY20" s="183">
        <f t="shared" si="140"/>
        <v>2543006.2581192348</v>
      </c>
      <c r="DZ20" s="183">
        <f>DZ18-DZ7</f>
        <v>2312608.870800002</v>
      </c>
      <c r="EA20" s="183">
        <f>DZ20/DY20*100</f>
        <v>90.939959876873019</v>
      </c>
      <c r="EB20" s="183">
        <f>DZ20/DX20*100</f>
        <v>67.625643233243068</v>
      </c>
      <c r="EC20" s="183">
        <f>DS20/DL20*100-100</f>
        <v>10.670866326523651</v>
      </c>
      <c r="ED20" s="184">
        <f>DU20-DP20</f>
        <v>430530.26889999956</v>
      </c>
    </row>
  </sheetData>
  <mergeCells count="62">
    <mergeCell ref="G19:I19"/>
    <mergeCell ref="CC5:CG5"/>
    <mergeCell ref="CH5:CH6"/>
    <mergeCell ref="BV5:CB5"/>
    <mergeCell ref="CV5:CV6"/>
    <mergeCell ref="BO5:BS5"/>
    <mergeCell ref="AS5:AS6"/>
    <mergeCell ref="BU5:BU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R19:V19">
    <cfRule type="cellIs" dxfId="2" priority="1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AD7:AD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61" t="s">
        <v>5</v>
      </c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62" t="s">
        <v>102</v>
      </c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63" t="s">
        <v>4</v>
      </c>
      <c r="P3" s="263"/>
      <c r="Q3" s="263"/>
      <c r="R3" s="263"/>
      <c r="S3" s="11"/>
      <c r="T3" s="11"/>
      <c r="U3" s="11"/>
      <c r="V3" s="11"/>
      <c r="W3" s="11"/>
      <c r="X3" s="11"/>
      <c r="Y3" s="263"/>
      <c r="Z3" s="263"/>
      <c r="AA3" s="263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32" t="s">
        <v>1</v>
      </c>
      <c r="C4" s="275" t="s">
        <v>6</v>
      </c>
      <c r="D4" s="272" t="s">
        <v>7</v>
      </c>
      <c r="E4" s="272" t="s">
        <v>8</v>
      </c>
      <c r="F4" s="343" t="s">
        <v>9</v>
      </c>
      <c r="G4" s="343"/>
      <c r="H4" s="344"/>
      <c r="I4" s="349" t="s">
        <v>10</v>
      </c>
      <c r="J4" s="349"/>
      <c r="K4" s="350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4"/>
      <c r="BA4" s="274"/>
      <c r="BB4" s="274"/>
      <c r="BC4" s="274"/>
      <c r="BD4" s="274"/>
      <c r="BE4" s="274"/>
      <c r="BF4" s="12"/>
      <c r="BG4" s="337" t="s">
        <v>11</v>
      </c>
      <c r="BH4" s="338"/>
      <c r="BI4" s="274"/>
      <c r="BJ4" s="274"/>
      <c r="BK4" s="274"/>
      <c r="BL4" s="274"/>
      <c r="BM4" s="274"/>
      <c r="BN4" s="274"/>
      <c r="BO4" s="274"/>
      <c r="BP4" s="274"/>
      <c r="BQ4" s="274"/>
      <c r="BR4" s="274"/>
      <c r="BS4" s="274"/>
      <c r="BT4" s="12"/>
      <c r="BU4" s="12"/>
      <c r="BV4" s="12"/>
      <c r="BW4" s="298" t="s">
        <v>12</v>
      </c>
      <c r="BX4" s="299"/>
    </row>
    <row r="5" spans="2:80" ht="18" customHeight="1" x14ac:dyDescent="0.2">
      <c r="B5" s="332"/>
      <c r="C5" s="275"/>
      <c r="D5" s="273"/>
      <c r="E5" s="273"/>
      <c r="F5" s="345"/>
      <c r="G5" s="345"/>
      <c r="H5" s="346"/>
      <c r="I5" s="351"/>
      <c r="J5" s="351"/>
      <c r="K5" s="352"/>
      <c r="L5" s="358" t="s">
        <v>13</v>
      </c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60"/>
      <c r="AN5" s="336"/>
      <c r="AO5" s="336"/>
      <c r="AP5" s="336"/>
      <c r="AQ5" s="336"/>
      <c r="AR5" s="336"/>
      <c r="AS5" s="336"/>
      <c r="AT5" s="336"/>
      <c r="AU5" s="336"/>
      <c r="AV5" s="312"/>
      <c r="AW5" s="313"/>
      <c r="AX5" s="313"/>
      <c r="AY5" s="313"/>
      <c r="AZ5" s="313"/>
      <c r="BA5" s="313"/>
      <c r="BB5" s="313"/>
      <c r="BC5" s="313"/>
      <c r="BD5" s="313"/>
      <c r="BE5" s="314"/>
      <c r="BF5" s="305" t="s">
        <v>15</v>
      </c>
      <c r="BG5" s="339"/>
      <c r="BH5" s="340"/>
      <c r="BI5" s="312" t="s">
        <v>14</v>
      </c>
      <c r="BJ5" s="313"/>
      <c r="BK5" s="313"/>
      <c r="BL5" s="314"/>
      <c r="BM5" s="304"/>
      <c r="BN5" s="321"/>
      <c r="BO5" s="40"/>
      <c r="BP5" s="304"/>
      <c r="BQ5" s="304"/>
      <c r="BR5" s="304"/>
      <c r="BS5" s="304"/>
      <c r="BT5" s="304"/>
      <c r="BU5" s="304"/>
      <c r="BV5" s="305" t="s">
        <v>16</v>
      </c>
      <c r="BW5" s="300"/>
      <c r="BX5" s="301"/>
    </row>
    <row r="6" spans="2:80" ht="37.5" customHeight="1" x14ac:dyDescent="0.2">
      <c r="B6" s="332"/>
      <c r="C6" s="275"/>
      <c r="D6" s="273"/>
      <c r="E6" s="273"/>
      <c r="F6" s="345"/>
      <c r="G6" s="345"/>
      <c r="H6" s="346"/>
      <c r="I6" s="351"/>
      <c r="J6" s="351"/>
      <c r="K6" s="352"/>
      <c r="L6" s="355" t="s">
        <v>17</v>
      </c>
      <c r="M6" s="356"/>
      <c r="N6" s="356"/>
      <c r="O6" s="356"/>
      <c r="P6" s="356"/>
      <c r="Q6" s="356"/>
      <c r="R6" s="357"/>
      <c r="S6" s="264" t="s">
        <v>73</v>
      </c>
      <c r="T6" s="264" t="s">
        <v>66</v>
      </c>
      <c r="U6" s="272" t="s">
        <v>67</v>
      </c>
      <c r="V6" s="267" t="s">
        <v>72</v>
      </c>
      <c r="W6" s="267" t="s">
        <v>18</v>
      </c>
      <c r="X6" s="267" t="s">
        <v>42</v>
      </c>
      <c r="Y6" s="278" t="s">
        <v>19</v>
      </c>
      <c r="Z6" s="278"/>
      <c r="AA6" s="279"/>
      <c r="AB6" s="264" t="s">
        <v>68</v>
      </c>
      <c r="AC6" s="264" t="s">
        <v>66</v>
      </c>
      <c r="AD6" s="272" t="s">
        <v>67</v>
      </c>
      <c r="AE6" s="267" t="s">
        <v>61</v>
      </c>
      <c r="AF6" s="267" t="s">
        <v>18</v>
      </c>
      <c r="AG6" s="267" t="s">
        <v>43</v>
      </c>
      <c r="AH6" s="361" t="s">
        <v>20</v>
      </c>
      <c r="AI6" s="362"/>
      <c r="AJ6" s="278" t="s">
        <v>69</v>
      </c>
      <c r="AK6" s="279"/>
      <c r="AL6" s="278" t="s">
        <v>21</v>
      </c>
      <c r="AM6" s="279"/>
      <c r="AN6" s="367" t="s">
        <v>36</v>
      </c>
      <c r="AO6" s="368"/>
      <c r="AP6" s="373" t="s">
        <v>22</v>
      </c>
      <c r="AQ6" s="304"/>
      <c r="AR6" s="304"/>
      <c r="AS6" s="304"/>
      <c r="AT6" s="304"/>
      <c r="AU6" s="321"/>
      <c r="AV6" s="382" t="s">
        <v>23</v>
      </c>
      <c r="AW6" s="383"/>
      <c r="AX6" s="290" t="s">
        <v>24</v>
      </c>
      <c r="AY6" s="291"/>
      <c r="AZ6" s="373" t="s">
        <v>25</v>
      </c>
      <c r="BA6" s="304"/>
      <c r="BB6" s="304"/>
      <c r="BC6" s="321"/>
      <c r="BD6" s="290" t="s">
        <v>26</v>
      </c>
      <c r="BE6" s="291"/>
      <c r="BF6" s="305"/>
      <c r="BG6" s="339"/>
      <c r="BH6" s="340"/>
      <c r="BI6" s="306" t="s">
        <v>62</v>
      </c>
      <c r="BJ6" s="307"/>
      <c r="BK6" s="315" t="s">
        <v>63</v>
      </c>
      <c r="BL6" s="316"/>
      <c r="BM6" s="322" t="s">
        <v>59</v>
      </c>
      <c r="BN6" s="316"/>
      <c r="BO6" s="296" t="s">
        <v>65</v>
      </c>
      <c r="BP6" s="326" t="s">
        <v>70</v>
      </c>
      <c r="BQ6" s="327"/>
      <c r="BR6" s="284" t="s">
        <v>27</v>
      </c>
      <c r="BS6" s="285"/>
      <c r="BT6" s="290" t="s">
        <v>26</v>
      </c>
      <c r="BU6" s="291"/>
      <c r="BV6" s="305"/>
      <c r="BW6" s="300"/>
      <c r="BX6" s="301"/>
    </row>
    <row r="7" spans="2:80" ht="34.5" customHeight="1" x14ac:dyDescent="0.2">
      <c r="B7" s="332"/>
      <c r="C7" s="275"/>
      <c r="D7" s="273"/>
      <c r="E7" s="273"/>
      <c r="F7" s="345"/>
      <c r="G7" s="345"/>
      <c r="H7" s="346"/>
      <c r="I7" s="351"/>
      <c r="J7" s="351"/>
      <c r="K7" s="352"/>
      <c r="L7" s="278" t="s">
        <v>28</v>
      </c>
      <c r="M7" s="278"/>
      <c r="N7" s="279"/>
      <c r="O7" s="278" t="s">
        <v>29</v>
      </c>
      <c r="P7" s="278"/>
      <c r="Q7" s="278"/>
      <c r="R7" s="279"/>
      <c r="S7" s="265"/>
      <c r="T7" s="265"/>
      <c r="U7" s="273"/>
      <c r="V7" s="268"/>
      <c r="W7" s="270"/>
      <c r="X7" s="277"/>
      <c r="Y7" s="280"/>
      <c r="Z7" s="280"/>
      <c r="AA7" s="281"/>
      <c r="AB7" s="265"/>
      <c r="AC7" s="265"/>
      <c r="AD7" s="273"/>
      <c r="AE7" s="277"/>
      <c r="AF7" s="277"/>
      <c r="AG7" s="277"/>
      <c r="AH7" s="363"/>
      <c r="AI7" s="364"/>
      <c r="AJ7" s="280"/>
      <c r="AK7" s="281"/>
      <c r="AL7" s="280"/>
      <c r="AM7" s="281"/>
      <c r="AN7" s="369"/>
      <c r="AO7" s="370"/>
      <c r="AP7" s="367" t="s">
        <v>30</v>
      </c>
      <c r="AQ7" s="368"/>
      <c r="AR7" s="367" t="s">
        <v>31</v>
      </c>
      <c r="AS7" s="368"/>
      <c r="AT7" s="367" t="s">
        <v>32</v>
      </c>
      <c r="AU7" s="368"/>
      <c r="AV7" s="384"/>
      <c r="AW7" s="385"/>
      <c r="AX7" s="292"/>
      <c r="AY7" s="293"/>
      <c r="AZ7" s="374" t="s">
        <v>33</v>
      </c>
      <c r="BA7" s="375"/>
      <c r="BB7" s="378" t="s">
        <v>34</v>
      </c>
      <c r="BC7" s="379"/>
      <c r="BD7" s="292"/>
      <c r="BE7" s="293"/>
      <c r="BF7" s="305"/>
      <c r="BG7" s="339"/>
      <c r="BH7" s="340"/>
      <c r="BI7" s="308"/>
      <c r="BJ7" s="309"/>
      <c r="BK7" s="317"/>
      <c r="BL7" s="318"/>
      <c r="BM7" s="323" t="s">
        <v>60</v>
      </c>
      <c r="BN7" s="318"/>
      <c r="BO7" s="297"/>
      <c r="BP7" s="328"/>
      <c r="BQ7" s="329"/>
      <c r="BR7" s="286"/>
      <c r="BS7" s="287"/>
      <c r="BT7" s="292"/>
      <c r="BU7" s="293"/>
      <c r="BV7" s="305"/>
      <c r="BW7" s="300"/>
      <c r="BX7" s="301"/>
    </row>
    <row r="8" spans="2:80" ht="70.5" customHeight="1" x14ac:dyDescent="0.2">
      <c r="B8" s="332"/>
      <c r="C8" s="275"/>
      <c r="D8" s="273"/>
      <c r="E8" s="273"/>
      <c r="F8" s="347"/>
      <c r="G8" s="347"/>
      <c r="H8" s="348"/>
      <c r="I8" s="353"/>
      <c r="J8" s="353"/>
      <c r="K8" s="354"/>
      <c r="L8" s="282"/>
      <c r="M8" s="282"/>
      <c r="N8" s="283"/>
      <c r="O8" s="282"/>
      <c r="P8" s="282"/>
      <c r="Q8" s="282"/>
      <c r="R8" s="283"/>
      <c r="S8" s="265"/>
      <c r="T8" s="265"/>
      <c r="U8" s="273"/>
      <c r="V8" s="268"/>
      <c r="W8" s="270"/>
      <c r="X8" s="277"/>
      <c r="Y8" s="282"/>
      <c r="Z8" s="282"/>
      <c r="AA8" s="283"/>
      <c r="AB8" s="265"/>
      <c r="AC8" s="265"/>
      <c r="AD8" s="273"/>
      <c r="AE8" s="277"/>
      <c r="AF8" s="277"/>
      <c r="AG8" s="277"/>
      <c r="AH8" s="365"/>
      <c r="AI8" s="366"/>
      <c r="AJ8" s="282"/>
      <c r="AK8" s="283"/>
      <c r="AL8" s="282"/>
      <c r="AM8" s="283"/>
      <c r="AN8" s="371"/>
      <c r="AO8" s="372"/>
      <c r="AP8" s="371"/>
      <c r="AQ8" s="372"/>
      <c r="AR8" s="371"/>
      <c r="AS8" s="372"/>
      <c r="AT8" s="371"/>
      <c r="AU8" s="372"/>
      <c r="AV8" s="386"/>
      <c r="AW8" s="387"/>
      <c r="AX8" s="294"/>
      <c r="AY8" s="295"/>
      <c r="AZ8" s="376"/>
      <c r="BA8" s="377"/>
      <c r="BB8" s="380"/>
      <c r="BC8" s="381"/>
      <c r="BD8" s="294"/>
      <c r="BE8" s="295"/>
      <c r="BF8" s="305"/>
      <c r="BG8" s="341"/>
      <c r="BH8" s="342"/>
      <c r="BI8" s="310"/>
      <c r="BJ8" s="311"/>
      <c r="BK8" s="319"/>
      <c r="BL8" s="320"/>
      <c r="BM8" s="334"/>
      <c r="BN8" s="335"/>
      <c r="BO8" s="297"/>
      <c r="BP8" s="330"/>
      <c r="BQ8" s="331"/>
      <c r="BR8" s="288"/>
      <c r="BS8" s="289"/>
      <c r="BT8" s="294"/>
      <c r="BU8" s="295"/>
      <c r="BV8" s="305"/>
      <c r="BW8" s="302"/>
      <c r="BX8" s="303"/>
    </row>
    <row r="9" spans="2:80" ht="27.75" customHeight="1" x14ac:dyDescent="0.2">
      <c r="B9" s="332"/>
      <c r="C9" s="275"/>
      <c r="D9" s="276"/>
      <c r="E9" s="276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65"/>
      <c r="T9" s="265"/>
      <c r="U9" s="273"/>
      <c r="V9" s="268"/>
      <c r="W9" s="270"/>
      <c r="X9" s="277"/>
      <c r="Y9" s="24" t="s">
        <v>35</v>
      </c>
      <c r="Z9" s="4" t="s">
        <v>0</v>
      </c>
      <c r="AA9" s="37" t="s">
        <v>2</v>
      </c>
      <c r="AB9" s="265"/>
      <c r="AC9" s="265"/>
      <c r="AD9" s="273"/>
      <c r="AE9" s="277"/>
      <c r="AF9" s="277"/>
      <c r="AG9" s="277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69"/>
      <c r="W10" s="271"/>
      <c r="X10" s="333"/>
      <c r="Y10" s="17">
        <v>21</v>
      </c>
      <c r="Z10" s="17">
        <v>22</v>
      </c>
      <c r="AA10" s="18">
        <v>23</v>
      </c>
      <c r="AB10" s="44"/>
      <c r="AC10" s="266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24" t="s">
        <v>3</v>
      </c>
      <c r="C22" s="325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393" t="s">
        <v>74</v>
      </c>
      <c r="N1" s="393"/>
      <c r="O1" s="393"/>
    </row>
    <row r="2" spans="1:28" ht="39" customHeight="1" x14ac:dyDescent="0.3">
      <c r="C2" s="394" t="s">
        <v>75</v>
      </c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</row>
    <row r="3" spans="1:28" ht="22.5" customHeight="1" x14ac:dyDescent="0.3">
      <c r="C3" s="395" t="s">
        <v>99</v>
      </c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391"/>
      <c r="B5" s="217" t="s">
        <v>76</v>
      </c>
      <c r="C5" s="396" t="s">
        <v>37</v>
      </c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88" t="s">
        <v>38</v>
      </c>
      <c r="Q5" s="388"/>
      <c r="R5" s="388"/>
      <c r="S5" s="388"/>
      <c r="T5" s="388"/>
      <c r="U5" s="388"/>
      <c r="V5" s="388"/>
      <c r="W5" s="388"/>
      <c r="X5" s="388"/>
      <c r="Y5" s="388"/>
      <c r="Z5" s="388"/>
      <c r="AA5" s="388"/>
      <c r="AB5" s="388"/>
    </row>
    <row r="6" spans="1:28" ht="105" customHeight="1" x14ac:dyDescent="0.3">
      <c r="A6" s="392"/>
      <c r="B6" s="217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389" t="s">
        <v>94</v>
      </c>
      <c r="B18" s="390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61" t="s">
        <v>5</v>
      </c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62" t="s">
        <v>113</v>
      </c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63" t="s">
        <v>4</v>
      </c>
      <c r="T3" s="263"/>
      <c r="U3" s="263"/>
      <c r="V3" s="11"/>
      <c r="W3" s="11"/>
      <c r="X3" s="11"/>
      <c r="Y3" s="11"/>
      <c r="Z3" s="11"/>
      <c r="AA3" s="11"/>
      <c r="AB3" s="11"/>
      <c r="AC3" s="263"/>
      <c r="AD3" s="263"/>
      <c r="AE3" s="263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32" t="s">
        <v>1</v>
      </c>
      <c r="C4" s="275" t="s">
        <v>6</v>
      </c>
      <c r="D4" s="272" t="s">
        <v>7</v>
      </c>
      <c r="E4" s="272" t="s">
        <v>8</v>
      </c>
      <c r="F4" s="435" t="s">
        <v>9</v>
      </c>
      <c r="G4" s="343"/>
      <c r="H4" s="343"/>
      <c r="I4" s="343"/>
      <c r="J4" s="438" t="s">
        <v>10</v>
      </c>
      <c r="K4" s="349"/>
      <c r="L4" s="349"/>
      <c r="M4" s="349"/>
      <c r="N4" s="401" t="s">
        <v>103</v>
      </c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4"/>
      <c r="BA4" s="274"/>
      <c r="BB4" s="274"/>
      <c r="BC4" s="274"/>
      <c r="BD4" s="274"/>
      <c r="BE4" s="274"/>
      <c r="BF4" s="274"/>
      <c r="BG4" s="274"/>
      <c r="BH4" s="274"/>
      <c r="BI4" s="274"/>
      <c r="BJ4" s="274"/>
      <c r="BK4" s="274"/>
      <c r="BL4" s="274"/>
      <c r="BM4" s="274"/>
      <c r="BN4" s="274"/>
      <c r="BO4" s="274"/>
      <c r="BP4" s="274"/>
      <c r="BQ4" s="274"/>
      <c r="BR4" s="274"/>
      <c r="BS4" s="274"/>
      <c r="BT4" s="274"/>
      <c r="BU4" s="274"/>
      <c r="BV4" s="274"/>
      <c r="BW4" s="12"/>
      <c r="BX4" s="12"/>
      <c r="BY4" s="402" t="s">
        <v>11</v>
      </c>
      <c r="BZ4" s="402"/>
      <c r="CA4" s="402"/>
      <c r="CB4" s="401" t="s">
        <v>104</v>
      </c>
      <c r="CC4" s="274"/>
      <c r="CD4" s="274"/>
      <c r="CE4" s="274"/>
      <c r="CF4" s="274"/>
      <c r="CG4" s="274"/>
      <c r="CH4" s="274"/>
      <c r="CI4" s="274"/>
      <c r="CJ4" s="274"/>
      <c r="CK4" s="274"/>
      <c r="CL4" s="274"/>
      <c r="CM4" s="274"/>
      <c r="CN4" s="274"/>
      <c r="CO4" s="274"/>
      <c r="CP4" s="274"/>
      <c r="CQ4" s="274"/>
      <c r="CR4" s="12"/>
      <c r="CS4" s="12"/>
      <c r="CT4" s="12"/>
      <c r="CU4" s="12"/>
      <c r="CV4" s="409" t="s">
        <v>12</v>
      </c>
      <c r="CW4" s="409"/>
      <c r="CX4" s="409"/>
    </row>
    <row r="5" spans="2:107" ht="25.5" customHeight="1" x14ac:dyDescent="0.2">
      <c r="B5" s="332"/>
      <c r="C5" s="275"/>
      <c r="D5" s="273"/>
      <c r="E5" s="273"/>
      <c r="F5" s="436"/>
      <c r="G5" s="345"/>
      <c r="H5" s="345"/>
      <c r="I5" s="345"/>
      <c r="J5" s="439"/>
      <c r="K5" s="351"/>
      <c r="L5" s="351"/>
      <c r="M5" s="351"/>
      <c r="N5" s="410" t="s">
        <v>13</v>
      </c>
      <c r="O5" s="411"/>
      <c r="P5" s="411"/>
      <c r="Q5" s="411"/>
      <c r="R5" s="411"/>
      <c r="S5" s="411"/>
      <c r="T5" s="411"/>
      <c r="U5" s="411"/>
      <c r="V5" s="411"/>
      <c r="W5" s="411"/>
      <c r="X5" s="411"/>
      <c r="Y5" s="411"/>
      <c r="Z5" s="411"/>
      <c r="AA5" s="411"/>
      <c r="AB5" s="411"/>
      <c r="AC5" s="411"/>
      <c r="AD5" s="411"/>
      <c r="AE5" s="411"/>
      <c r="AF5" s="411"/>
      <c r="AG5" s="411"/>
      <c r="AH5" s="411"/>
      <c r="AI5" s="411"/>
      <c r="AJ5" s="411"/>
      <c r="AK5" s="411"/>
      <c r="AL5" s="411"/>
      <c r="AM5" s="411"/>
      <c r="AN5" s="411"/>
      <c r="AO5" s="411"/>
      <c r="AP5" s="411"/>
      <c r="AQ5" s="411"/>
      <c r="AR5" s="411"/>
      <c r="AS5" s="411"/>
      <c r="AT5" s="412"/>
      <c r="AU5" s="413" t="s">
        <v>14</v>
      </c>
      <c r="AV5" s="336"/>
      <c r="AW5" s="336"/>
      <c r="AX5" s="336"/>
      <c r="AY5" s="336"/>
      <c r="AZ5" s="336"/>
      <c r="BA5" s="336"/>
      <c r="BB5" s="336"/>
      <c r="BC5" s="336"/>
      <c r="BD5" s="336"/>
      <c r="BE5" s="336"/>
      <c r="BF5" s="336"/>
      <c r="BG5" s="312" t="s">
        <v>105</v>
      </c>
      <c r="BH5" s="313"/>
      <c r="BI5" s="313"/>
      <c r="BJ5" s="313"/>
      <c r="BK5" s="313"/>
      <c r="BL5" s="313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05" t="s">
        <v>15</v>
      </c>
      <c r="BY5" s="402"/>
      <c r="BZ5" s="402"/>
      <c r="CA5" s="402"/>
      <c r="CB5" s="314" t="s">
        <v>14</v>
      </c>
      <c r="CC5" s="400"/>
      <c r="CD5" s="400"/>
      <c r="CE5" s="400"/>
      <c r="CF5" s="400"/>
      <c r="CG5" s="400"/>
      <c r="CH5" s="373"/>
      <c r="CI5" s="304"/>
      <c r="CJ5" s="321"/>
      <c r="CK5" s="40"/>
      <c r="CL5" s="373" t="s">
        <v>106</v>
      </c>
      <c r="CM5" s="304"/>
      <c r="CN5" s="304"/>
      <c r="CO5" s="304"/>
      <c r="CP5" s="304"/>
      <c r="CQ5" s="304"/>
      <c r="CR5" s="304"/>
      <c r="CS5" s="304"/>
      <c r="CT5" s="304"/>
      <c r="CU5" s="305" t="s">
        <v>16</v>
      </c>
      <c r="CV5" s="409"/>
      <c r="CW5" s="409"/>
      <c r="CX5" s="409"/>
    </row>
    <row r="6" spans="2:107" ht="37.5" customHeight="1" x14ac:dyDescent="0.2">
      <c r="B6" s="332"/>
      <c r="C6" s="275"/>
      <c r="D6" s="273"/>
      <c r="E6" s="273"/>
      <c r="F6" s="436"/>
      <c r="G6" s="345"/>
      <c r="H6" s="345"/>
      <c r="I6" s="345"/>
      <c r="J6" s="439"/>
      <c r="K6" s="351"/>
      <c r="L6" s="351"/>
      <c r="M6" s="351"/>
      <c r="N6" s="355" t="s">
        <v>17</v>
      </c>
      <c r="O6" s="356"/>
      <c r="P6" s="356"/>
      <c r="Q6" s="356"/>
      <c r="R6" s="356"/>
      <c r="S6" s="356"/>
      <c r="T6" s="356"/>
      <c r="U6" s="356"/>
      <c r="V6" s="264" t="s">
        <v>107</v>
      </c>
      <c r="W6" s="264" t="s">
        <v>66</v>
      </c>
      <c r="X6" s="272" t="s">
        <v>67</v>
      </c>
      <c r="Y6" s="267" t="s">
        <v>108</v>
      </c>
      <c r="Z6" s="267" t="s">
        <v>18</v>
      </c>
      <c r="AA6" s="267" t="s">
        <v>42</v>
      </c>
      <c r="AB6" s="398" t="s">
        <v>19</v>
      </c>
      <c r="AC6" s="278"/>
      <c r="AD6" s="278"/>
      <c r="AE6" s="278"/>
      <c r="AF6" s="264" t="s">
        <v>68</v>
      </c>
      <c r="AG6" s="264" t="s">
        <v>66</v>
      </c>
      <c r="AH6" s="272" t="s">
        <v>67</v>
      </c>
      <c r="AI6" s="267" t="s">
        <v>61</v>
      </c>
      <c r="AJ6" s="267" t="s">
        <v>18</v>
      </c>
      <c r="AK6" s="267" t="s">
        <v>43</v>
      </c>
      <c r="AL6" s="414" t="s">
        <v>20</v>
      </c>
      <c r="AM6" s="361"/>
      <c r="AN6" s="362"/>
      <c r="AO6" s="398" t="s">
        <v>69</v>
      </c>
      <c r="AP6" s="278"/>
      <c r="AQ6" s="279"/>
      <c r="AR6" s="398" t="s">
        <v>21</v>
      </c>
      <c r="AS6" s="278"/>
      <c r="AT6" s="279"/>
      <c r="AU6" s="406" t="s">
        <v>36</v>
      </c>
      <c r="AV6" s="367"/>
      <c r="AW6" s="368"/>
      <c r="AX6" s="422" t="s">
        <v>22</v>
      </c>
      <c r="AY6" s="290"/>
      <c r="AZ6" s="290"/>
      <c r="BA6" s="290"/>
      <c r="BB6" s="290"/>
      <c r="BC6" s="290"/>
      <c r="BD6" s="290"/>
      <c r="BE6" s="290"/>
      <c r="BF6" s="291"/>
      <c r="BG6" s="446" t="s">
        <v>23</v>
      </c>
      <c r="BH6" s="290"/>
      <c r="BI6" s="291"/>
      <c r="BJ6" s="422" t="s">
        <v>24</v>
      </c>
      <c r="BK6" s="290"/>
      <c r="BL6" s="291"/>
      <c r="BM6" s="447" t="s">
        <v>25</v>
      </c>
      <c r="BN6" s="447"/>
      <c r="BO6" s="447"/>
      <c r="BP6" s="447"/>
      <c r="BQ6" s="447"/>
      <c r="BR6" s="447"/>
      <c r="BS6" s="447"/>
      <c r="BT6" s="447" t="s">
        <v>26</v>
      </c>
      <c r="BU6" s="447"/>
      <c r="BV6" s="373"/>
      <c r="BW6" s="400" t="s">
        <v>115</v>
      </c>
      <c r="BX6" s="305"/>
      <c r="BY6" s="402"/>
      <c r="BZ6" s="402"/>
      <c r="CA6" s="402"/>
      <c r="CB6" s="306" t="s">
        <v>62</v>
      </c>
      <c r="CC6" s="306"/>
      <c r="CD6" s="307"/>
      <c r="CE6" s="322" t="s">
        <v>63</v>
      </c>
      <c r="CF6" s="315"/>
      <c r="CG6" s="316"/>
      <c r="CH6" s="425" t="s">
        <v>59</v>
      </c>
      <c r="CI6" s="426"/>
      <c r="CJ6" s="427"/>
      <c r="CK6" s="296" t="s">
        <v>65</v>
      </c>
      <c r="CL6" s="419" t="s">
        <v>70</v>
      </c>
      <c r="CM6" s="420"/>
      <c r="CN6" s="420"/>
      <c r="CO6" s="421" t="s">
        <v>27</v>
      </c>
      <c r="CP6" s="421"/>
      <c r="CQ6" s="421"/>
      <c r="CR6" s="422" t="s">
        <v>26</v>
      </c>
      <c r="CS6" s="290"/>
      <c r="CT6" s="290"/>
      <c r="CU6" s="305"/>
      <c r="CV6" s="409"/>
      <c r="CW6" s="409"/>
      <c r="CX6" s="409"/>
    </row>
    <row r="7" spans="2:107" ht="34.5" customHeight="1" x14ac:dyDescent="0.2">
      <c r="B7" s="332"/>
      <c r="C7" s="275"/>
      <c r="D7" s="273"/>
      <c r="E7" s="273"/>
      <c r="F7" s="436"/>
      <c r="G7" s="345"/>
      <c r="H7" s="345"/>
      <c r="I7" s="345"/>
      <c r="J7" s="439"/>
      <c r="K7" s="351"/>
      <c r="L7" s="351"/>
      <c r="M7" s="351"/>
      <c r="N7" s="398" t="s">
        <v>28</v>
      </c>
      <c r="O7" s="278"/>
      <c r="P7" s="278"/>
      <c r="Q7" s="278"/>
      <c r="R7" s="398" t="s">
        <v>29</v>
      </c>
      <c r="S7" s="278"/>
      <c r="T7" s="278"/>
      <c r="U7" s="278"/>
      <c r="V7" s="265"/>
      <c r="W7" s="265"/>
      <c r="X7" s="273"/>
      <c r="Y7" s="268"/>
      <c r="Z7" s="270"/>
      <c r="AA7" s="277"/>
      <c r="AB7" s="399"/>
      <c r="AC7" s="280"/>
      <c r="AD7" s="280"/>
      <c r="AE7" s="280"/>
      <c r="AF7" s="265"/>
      <c r="AG7" s="265"/>
      <c r="AH7" s="273"/>
      <c r="AI7" s="277"/>
      <c r="AJ7" s="277"/>
      <c r="AK7" s="277"/>
      <c r="AL7" s="415"/>
      <c r="AM7" s="363"/>
      <c r="AN7" s="364"/>
      <c r="AO7" s="399"/>
      <c r="AP7" s="280"/>
      <c r="AQ7" s="281"/>
      <c r="AR7" s="399"/>
      <c r="AS7" s="280"/>
      <c r="AT7" s="281"/>
      <c r="AU7" s="407"/>
      <c r="AV7" s="369"/>
      <c r="AW7" s="370"/>
      <c r="AX7" s="443" t="s">
        <v>30</v>
      </c>
      <c r="AY7" s="443"/>
      <c r="AZ7" s="443"/>
      <c r="BA7" s="443" t="s">
        <v>31</v>
      </c>
      <c r="BB7" s="443"/>
      <c r="BC7" s="443"/>
      <c r="BD7" s="443" t="s">
        <v>32</v>
      </c>
      <c r="BE7" s="443"/>
      <c r="BF7" s="443"/>
      <c r="BG7" s="423"/>
      <c r="BH7" s="292"/>
      <c r="BI7" s="293"/>
      <c r="BJ7" s="423"/>
      <c r="BK7" s="292"/>
      <c r="BL7" s="293"/>
      <c r="BM7" s="444" t="s">
        <v>33</v>
      </c>
      <c r="BN7" s="444"/>
      <c r="BO7" s="444"/>
      <c r="BP7" s="448" t="s">
        <v>115</v>
      </c>
      <c r="BQ7" s="428" t="s">
        <v>34</v>
      </c>
      <c r="BR7" s="428"/>
      <c r="BS7" s="428"/>
      <c r="BT7" s="447"/>
      <c r="BU7" s="447"/>
      <c r="BV7" s="373"/>
      <c r="BW7" s="400"/>
      <c r="BX7" s="305"/>
      <c r="BY7" s="402"/>
      <c r="BZ7" s="402"/>
      <c r="CA7" s="402"/>
      <c r="CB7" s="308"/>
      <c r="CC7" s="308"/>
      <c r="CD7" s="309"/>
      <c r="CE7" s="323"/>
      <c r="CF7" s="317"/>
      <c r="CG7" s="318"/>
      <c r="CH7" s="429" t="s">
        <v>60</v>
      </c>
      <c r="CI7" s="430"/>
      <c r="CJ7" s="431"/>
      <c r="CK7" s="297"/>
      <c r="CL7" s="420"/>
      <c r="CM7" s="420"/>
      <c r="CN7" s="420"/>
      <c r="CO7" s="421"/>
      <c r="CP7" s="421"/>
      <c r="CQ7" s="421"/>
      <c r="CR7" s="423"/>
      <c r="CS7" s="292"/>
      <c r="CT7" s="292"/>
      <c r="CU7" s="305"/>
      <c r="CV7" s="409"/>
      <c r="CW7" s="409"/>
      <c r="CX7" s="409"/>
    </row>
    <row r="8" spans="2:107" ht="45.75" customHeight="1" x14ac:dyDescent="0.2">
      <c r="B8" s="332"/>
      <c r="C8" s="275"/>
      <c r="D8" s="273"/>
      <c r="E8" s="273"/>
      <c r="F8" s="437"/>
      <c r="G8" s="347"/>
      <c r="H8" s="347"/>
      <c r="I8" s="347"/>
      <c r="J8" s="440"/>
      <c r="K8" s="353"/>
      <c r="L8" s="353"/>
      <c r="M8" s="353"/>
      <c r="N8" s="405"/>
      <c r="O8" s="282"/>
      <c r="P8" s="282"/>
      <c r="Q8" s="282"/>
      <c r="R8" s="405"/>
      <c r="S8" s="282"/>
      <c r="T8" s="282"/>
      <c r="U8" s="282"/>
      <c r="V8" s="265"/>
      <c r="W8" s="265"/>
      <c r="X8" s="273"/>
      <c r="Y8" s="268"/>
      <c r="Z8" s="270"/>
      <c r="AA8" s="277"/>
      <c r="AB8" s="399"/>
      <c r="AC8" s="280"/>
      <c r="AD8" s="280"/>
      <c r="AE8" s="280"/>
      <c r="AF8" s="265"/>
      <c r="AG8" s="265"/>
      <c r="AH8" s="273"/>
      <c r="AI8" s="277"/>
      <c r="AJ8" s="277"/>
      <c r="AK8" s="277"/>
      <c r="AL8" s="416"/>
      <c r="AM8" s="365"/>
      <c r="AN8" s="366"/>
      <c r="AO8" s="399"/>
      <c r="AP8" s="280"/>
      <c r="AQ8" s="281"/>
      <c r="AR8" s="405"/>
      <c r="AS8" s="282"/>
      <c r="AT8" s="283"/>
      <c r="AU8" s="408"/>
      <c r="AV8" s="371"/>
      <c r="AW8" s="372"/>
      <c r="AX8" s="443"/>
      <c r="AY8" s="443"/>
      <c r="AZ8" s="443"/>
      <c r="BA8" s="443"/>
      <c r="BB8" s="443"/>
      <c r="BC8" s="443"/>
      <c r="BD8" s="443"/>
      <c r="BE8" s="443"/>
      <c r="BF8" s="443"/>
      <c r="BG8" s="424"/>
      <c r="BH8" s="294"/>
      <c r="BI8" s="295"/>
      <c r="BJ8" s="424"/>
      <c r="BK8" s="294"/>
      <c r="BL8" s="295"/>
      <c r="BM8" s="444"/>
      <c r="BN8" s="444"/>
      <c r="BO8" s="444"/>
      <c r="BP8" s="449"/>
      <c r="BQ8" s="428"/>
      <c r="BR8" s="428"/>
      <c r="BS8" s="428"/>
      <c r="BT8" s="447"/>
      <c r="BU8" s="447"/>
      <c r="BV8" s="373"/>
      <c r="BW8" s="400"/>
      <c r="BX8" s="305"/>
      <c r="BY8" s="402"/>
      <c r="BZ8" s="402"/>
      <c r="CA8" s="402"/>
      <c r="CB8" s="310"/>
      <c r="CC8" s="310"/>
      <c r="CD8" s="311"/>
      <c r="CE8" s="445"/>
      <c r="CF8" s="319"/>
      <c r="CG8" s="320"/>
      <c r="CH8" s="432"/>
      <c r="CI8" s="334"/>
      <c r="CJ8" s="335"/>
      <c r="CK8" s="297"/>
      <c r="CL8" s="420"/>
      <c r="CM8" s="420"/>
      <c r="CN8" s="420"/>
      <c r="CO8" s="421"/>
      <c r="CP8" s="421"/>
      <c r="CQ8" s="421"/>
      <c r="CR8" s="424"/>
      <c r="CS8" s="294"/>
      <c r="CT8" s="294"/>
      <c r="CU8" s="305"/>
      <c r="CV8" s="409"/>
      <c r="CW8" s="409"/>
      <c r="CX8" s="409"/>
    </row>
    <row r="9" spans="2:107" ht="21.75" customHeight="1" x14ac:dyDescent="0.2">
      <c r="B9" s="332"/>
      <c r="C9" s="275"/>
      <c r="D9" s="273"/>
      <c r="E9" s="273"/>
      <c r="F9" s="417" t="s">
        <v>35</v>
      </c>
      <c r="G9" s="433" t="s">
        <v>109</v>
      </c>
      <c r="H9" s="434"/>
      <c r="I9" s="434"/>
      <c r="J9" s="417" t="s">
        <v>35</v>
      </c>
      <c r="K9" s="433" t="s">
        <v>109</v>
      </c>
      <c r="L9" s="434"/>
      <c r="M9" s="434"/>
      <c r="N9" s="417" t="s">
        <v>35</v>
      </c>
      <c r="O9" s="433" t="s">
        <v>109</v>
      </c>
      <c r="P9" s="434"/>
      <c r="Q9" s="434"/>
      <c r="R9" s="417" t="s">
        <v>35</v>
      </c>
      <c r="S9" s="433" t="s">
        <v>109</v>
      </c>
      <c r="T9" s="434"/>
      <c r="U9" s="434"/>
      <c r="V9" s="265"/>
      <c r="W9" s="265"/>
      <c r="X9" s="273"/>
      <c r="Y9" s="268"/>
      <c r="Z9" s="270"/>
      <c r="AA9" s="277"/>
      <c r="AB9" s="417" t="s">
        <v>35</v>
      </c>
      <c r="AC9" s="452" t="s">
        <v>109</v>
      </c>
      <c r="AD9" s="452"/>
      <c r="AE9" s="403"/>
      <c r="AF9" s="265"/>
      <c r="AG9" s="265"/>
      <c r="AH9" s="273"/>
      <c r="AI9" s="277"/>
      <c r="AJ9" s="277"/>
      <c r="AK9" s="277"/>
      <c r="AL9" s="417" t="s">
        <v>35</v>
      </c>
      <c r="AM9" s="403" t="s">
        <v>109</v>
      </c>
      <c r="AN9" s="404"/>
      <c r="AO9" s="417" t="s">
        <v>35</v>
      </c>
      <c r="AP9" s="403" t="s">
        <v>109</v>
      </c>
      <c r="AQ9" s="404"/>
      <c r="AR9" s="417" t="s">
        <v>35</v>
      </c>
      <c r="AS9" s="403" t="s">
        <v>109</v>
      </c>
      <c r="AT9" s="404"/>
      <c r="AU9" s="417" t="s">
        <v>35</v>
      </c>
      <c r="AV9" s="403" t="s">
        <v>109</v>
      </c>
      <c r="AW9" s="404"/>
      <c r="AX9" s="417" t="s">
        <v>35</v>
      </c>
      <c r="AY9" s="403" t="s">
        <v>109</v>
      </c>
      <c r="AZ9" s="404"/>
      <c r="BA9" s="417" t="s">
        <v>35</v>
      </c>
      <c r="BB9" s="403" t="s">
        <v>109</v>
      </c>
      <c r="BC9" s="404"/>
      <c r="BD9" s="417" t="s">
        <v>35</v>
      </c>
      <c r="BE9" s="403" t="s">
        <v>109</v>
      </c>
      <c r="BF9" s="404"/>
      <c r="BG9" s="451" t="s">
        <v>35</v>
      </c>
      <c r="BH9" s="452" t="s">
        <v>109</v>
      </c>
      <c r="BI9" s="452"/>
      <c r="BJ9" s="451" t="s">
        <v>35</v>
      </c>
      <c r="BK9" s="452" t="s">
        <v>109</v>
      </c>
      <c r="BL9" s="452"/>
      <c r="BM9" s="451" t="s">
        <v>35</v>
      </c>
      <c r="BN9" s="452" t="s">
        <v>109</v>
      </c>
      <c r="BO9" s="452"/>
      <c r="BP9" s="449"/>
      <c r="BQ9" s="451" t="s">
        <v>35</v>
      </c>
      <c r="BR9" s="452" t="s">
        <v>109</v>
      </c>
      <c r="BS9" s="452"/>
      <c r="BT9" s="451" t="s">
        <v>35</v>
      </c>
      <c r="BU9" s="452" t="s">
        <v>109</v>
      </c>
      <c r="BV9" s="403"/>
      <c r="BW9" s="400"/>
      <c r="BX9" s="305"/>
      <c r="BY9" s="451" t="s">
        <v>35</v>
      </c>
      <c r="BZ9" s="452" t="s">
        <v>109</v>
      </c>
      <c r="CA9" s="452"/>
      <c r="CB9" s="451" t="s">
        <v>35</v>
      </c>
      <c r="CC9" s="452" t="s">
        <v>109</v>
      </c>
      <c r="CD9" s="452"/>
      <c r="CE9" s="451" t="s">
        <v>35</v>
      </c>
      <c r="CF9" s="452" t="s">
        <v>109</v>
      </c>
      <c r="CG9" s="452"/>
      <c r="CH9" s="451" t="s">
        <v>35</v>
      </c>
      <c r="CI9" s="452" t="s">
        <v>109</v>
      </c>
      <c r="CJ9" s="452"/>
      <c r="CK9" s="455" t="s">
        <v>110</v>
      </c>
      <c r="CL9" s="451" t="s">
        <v>35</v>
      </c>
      <c r="CM9" s="452" t="s">
        <v>109</v>
      </c>
      <c r="CN9" s="452"/>
      <c r="CO9" s="451" t="s">
        <v>35</v>
      </c>
      <c r="CP9" s="452" t="s">
        <v>109</v>
      </c>
      <c r="CQ9" s="452"/>
      <c r="CR9" s="454" t="s">
        <v>35</v>
      </c>
      <c r="CS9" s="441" t="s">
        <v>109</v>
      </c>
      <c r="CT9" s="442"/>
      <c r="CU9" s="305"/>
      <c r="CV9" s="451" t="s">
        <v>35</v>
      </c>
      <c r="CW9" s="452" t="s">
        <v>109</v>
      </c>
      <c r="CX9" s="452"/>
      <c r="CY9" s="453" t="s">
        <v>111</v>
      </c>
      <c r="CZ9" s="453"/>
      <c r="DA9" s="453"/>
      <c r="DB9" s="453"/>
    </row>
    <row r="10" spans="2:107" ht="22.5" customHeight="1" x14ac:dyDescent="0.2">
      <c r="B10" s="332"/>
      <c r="C10" s="275"/>
      <c r="D10" s="276"/>
      <c r="E10" s="276"/>
      <c r="F10" s="418"/>
      <c r="G10" s="24" t="s">
        <v>114</v>
      </c>
      <c r="H10" s="23" t="s">
        <v>0</v>
      </c>
      <c r="I10" s="23" t="s">
        <v>2</v>
      </c>
      <c r="J10" s="418"/>
      <c r="K10" s="24" t="s">
        <v>114</v>
      </c>
      <c r="L10" s="23" t="s">
        <v>0</v>
      </c>
      <c r="M10" s="25" t="s">
        <v>2</v>
      </c>
      <c r="N10" s="418"/>
      <c r="O10" s="24" t="s">
        <v>114</v>
      </c>
      <c r="P10" s="4" t="s">
        <v>0</v>
      </c>
      <c r="Q10" s="25" t="s">
        <v>2</v>
      </c>
      <c r="R10" s="418"/>
      <c r="S10" s="24" t="s">
        <v>114</v>
      </c>
      <c r="T10" s="4" t="s">
        <v>0</v>
      </c>
      <c r="U10" s="37" t="s">
        <v>2</v>
      </c>
      <c r="V10" s="265"/>
      <c r="W10" s="265"/>
      <c r="X10" s="273"/>
      <c r="Y10" s="268"/>
      <c r="Z10" s="270"/>
      <c r="AA10" s="277"/>
      <c r="AB10" s="418"/>
      <c r="AC10" s="24" t="s">
        <v>114</v>
      </c>
      <c r="AD10" s="4" t="s">
        <v>0</v>
      </c>
      <c r="AE10" s="37" t="s">
        <v>2</v>
      </c>
      <c r="AF10" s="265"/>
      <c r="AG10" s="265"/>
      <c r="AH10" s="273"/>
      <c r="AI10" s="277"/>
      <c r="AJ10" s="277"/>
      <c r="AK10" s="277"/>
      <c r="AL10" s="418"/>
      <c r="AM10" s="24" t="s">
        <v>114</v>
      </c>
      <c r="AN10" s="4" t="s">
        <v>0</v>
      </c>
      <c r="AO10" s="418"/>
      <c r="AP10" s="24" t="s">
        <v>114</v>
      </c>
      <c r="AQ10" s="4" t="s">
        <v>0</v>
      </c>
      <c r="AR10" s="418"/>
      <c r="AS10" s="24" t="s">
        <v>114</v>
      </c>
      <c r="AT10" s="4" t="s">
        <v>0</v>
      </c>
      <c r="AU10" s="418"/>
      <c r="AV10" s="24" t="s">
        <v>114</v>
      </c>
      <c r="AW10" s="4" t="s">
        <v>0</v>
      </c>
      <c r="AX10" s="418"/>
      <c r="AY10" s="24" t="s">
        <v>114</v>
      </c>
      <c r="AZ10" s="4" t="s">
        <v>0</v>
      </c>
      <c r="BA10" s="418"/>
      <c r="BB10" s="24" t="s">
        <v>114</v>
      </c>
      <c r="BC10" s="4" t="s">
        <v>0</v>
      </c>
      <c r="BD10" s="418"/>
      <c r="BE10" s="24" t="s">
        <v>71</v>
      </c>
      <c r="BF10" s="13" t="s">
        <v>0</v>
      </c>
      <c r="BG10" s="451"/>
      <c r="BH10" s="24" t="s">
        <v>114</v>
      </c>
      <c r="BI10" s="13" t="s">
        <v>0</v>
      </c>
      <c r="BJ10" s="451"/>
      <c r="BK10" s="24" t="s">
        <v>114</v>
      </c>
      <c r="BL10" s="13" t="s">
        <v>0</v>
      </c>
      <c r="BM10" s="451"/>
      <c r="BN10" s="24" t="s">
        <v>114</v>
      </c>
      <c r="BO10" s="13" t="s">
        <v>0</v>
      </c>
      <c r="BP10" s="450"/>
      <c r="BQ10" s="451"/>
      <c r="BR10" s="24" t="s">
        <v>114</v>
      </c>
      <c r="BS10" s="13" t="s">
        <v>0</v>
      </c>
      <c r="BT10" s="451"/>
      <c r="BU10" s="24" t="s">
        <v>114</v>
      </c>
      <c r="BV10" s="14" t="s">
        <v>0</v>
      </c>
      <c r="BW10" s="400"/>
      <c r="BX10" s="14"/>
      <c r="BY10" s="451"/>
      <c r="BZ10" s="24" t="s">
        <v>114</v>
      </c>
      <c r="CA10" s="13" t="s">
        <v>0</v>
      </c>
      <c r="CB10" s="451"/>
      <c r="CC10" s="24" t="s">
        <v>114</v>
      </c>
      <c r="CD10" s="4" t="s">
        <v>0</v>
      </c>
      <c r="CE10" s="451"/>
      <c r="CF10" s="24" t="s">
        <v>114</v>
      </c>
      <c r="CG10" s="13" t="s">
        <v>0</v>
      </c>
      <c r="CH10" s="451"/>
      <c r="CI10" s="24" t="s">
        <v>114</v>
      </c>
      <c r="CJ10" s="13" t="s">
        <v>0</v>
      </c>
      <c r="CK10" s="455"/>
      <c r="CL10" s="451"/>
      <c r="CM10" s="24" t="s">
        <v>114</v>
      </c>
      <c r="CN10" s="13" t="s">
        <v>0</v>
      </c>
      <c r="CO10" s="451"/>
      <c r="CP10" s="24" t="s">
        <v>114</v>
      </c>
      <c r="CQ10" s="13" t="s">
        <v>0</v>
      </c>
      <c r="CR10" s="454"/>
      <c r="CS10" s="24" t="s">
        <v>71</v>
      </c>
      <c r="CT10" s="13" t="s">
        <v>0</v>
      </c>
      <c r="CU10" s="13"/>
      <c r="CV10" s="451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69"/>
      <c r="Z11" s="271"/>
      <c r="AA11" s="333"/>
      <c r="AB11" s="17">
        <v>20</v>
      </c>
      <c r="AC11" s="17">
        <v>21</v>
      </c>
      <c r="AD11" s="17">
        <v>22</v>
      </c>
      <c r="AE11" s="18">
        <v>23</v>
      </c>
      <c r="AF11" s="44"/>
      <c r="AG11" s="266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24" t="s">
        <v>3</v>
      </c>
      <c r="C23" s="325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2025-10-28T08:27:58Z</cp:lastPrinted>
  <dcterms:created xsi:type="dcterms:W3CDTF">2002-03-15T09:46:46Z</dcterms:created>
  <dcterms:modified xsi:type="dcterms:W3CDTF">2025-10-28T08:31:11Z</dcterms:modified>
</cp:coreProperties>
</file>